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05" windowWidth="19440" windowHeight="7935" tabRatio="834" firstSheet="7" activeTab="7"/>
  </bookViews>
  <sheets>
    <sheet name="Instructions" sheetId="12" r:id="rId1"/>
    <sheet name="EMU names and codes" sheetId="10" r:id="rId2"/>
    <sheet name="Codes for nil return" sheetId="9" r:id="rId3"/>
    <sheet name="1. Escapement Biomass" sheetId="1" r:id="rId4"/>
    <sheet name="1. Fishing impacts" sheetId="5" r:id="rId5"/>
    <sheet name="1. Non-fishing impacts" sheetId="6" r:id="rId6"/>
    <sheet name="1. Mortality Indicators" sheetId="2" r:id="rId7"/>
    <sheet name="1. Stocking" sheetId="4" r:id="rId8"/>
    <sheet name="Wetted areas" sheetId="3" r:id="rId9"/>
    <sheet name="Management Measures x  IE_East" sheetId="13" r:id="rId10"/>
    <sheet name=" Management Measures x  IE_NorW" sheetId="14" r:id="rId11"/>
    <sheet name=" Management Measures x  IE_Shan" sheetId="15" r:id="rId12"/>
    <sheet name=" Management Measures x IE_SouE " sheetId="16" r:id="rId13"/>
    <sheet name=" Management Measures x IE_SouW" sheetId="17" r:id="rId14"/>
    <sheet name="  Management Measures x IE_West" sheetId="18" r:id="rId15"/>
    <sheet name="Sheet1" sheetId="19" r:id="rId16"/>
  </sheets>
  <definedNames>
    <definedName name="_ftn1" localSheetId="14">'  Management Measures x IE_West'!$A$55</definedName>
    <definedName name="_ftn1" localSheetId="10">' Management Measures x  IE_NorW'!$A$55</definedName>
    <definedName name="_ftn1" localSheetId="11">' Management Measures x  IE_Shan'!$A$58</definedName>
    <definedName name="_ftn1" localSheetId="12">' Management Measures x IE_SouE '!$A$55</definedName>
    <definedName name="_ftn1" localSheetId="13">' Management Measures x IE_SouW'!$A$55</definedName>
    <definedName name="_ftn1" localSheetId="9">'Management Measures x  IE_East'!$A$55</definedName>
    <definedName name="_ftnref1" localSheetId="14">#NAME?</definedName>
    <definedName name="_ftnref1" localSheetId="10">#NAME?</definedName>
    <definedName name="_ftnref1" localSheetId="11">#NAME?</definedName>
    <definedName name="_ftnref1" localSheetId="12">#NAME?</definedName>
    <definedName name="_ftnref1" localSheetId="13">#NAME?</definedName>
    <definedName name="_ftnref1" localSheetId="9">#NAME?</definedName>
    <definedName name="_GoBack" localSheetId="3">'1. Escapement Biomass'!#REF!</definedName>
  </definedNames>
  <calcPr calcId="145621"/>
</workbook>
</file>

<file path=xl/calcChain.xml><?xml version="1.0" encoding="utf-8"?>
<calcChain xmlns="http://schemas.openxmlformats.org/spreadsheetml/2006/main">
  <c r="E52" i="17" l="1"/>
  <c r="E52" i="16"/>
  <c r="H55" i="15"/>
  <c r="F55" i="15"/>
  <c r="G55" i="15"/>
  <c r="I55" i="15"/>
  <c r="J55" i="15"/>
  <c r="E52" i="14"/>
  <c r="E55" i="15"/>
  <c r="J52" i="18"/>
  <c r="I52" i="18"/>
  <c r="H52" i="18"/>
  <c r="G52" i="18"/>
  <c r="F52" i="18"/>
  <c r="E52" i="18"/>
  <c r="J52" i="17"/>
  <c r="I52" i="17"/>
  <c r="H52" i="17"/>
  <c r="G52" i="17"/>
  <c r="F52" i="17"/>
  <c r="J52" i="16"/>
  <c r="I52" i="16"/>
  <c r="H52" i="16"/>
  <c r="G52" i="16"/>
  <c r="F52" i="16"/>
  <c r="J52" i="14"/>
  <c r="I52" i="14"/>
  <c r="H52" i="14"/>
  <c r="G52" i="14"/>
  <c r="F52" i="14"/>
  <c r="F52" i="13"/>
  <c r="G52" i="13"/>
  <c r="H52" i="13"/>
  <c r="I52" i="13"/>
  <c r="J52" i="13"/>
  <c r="E52" i="13"/>
  <c r="N16" i="6" l="1"/>
  <c r="N17" i="6"/>
  <c r="L16" i="6"/>
  <c r="BA20" i="6" l="1"/>
  <c r="BA19" i="6"/>
  <c r="BA18" i="6"/>
  <c r="BA17" i="6"/>
  <c r="BA16" i="6"/>
  <c r="BA15" i="6"/>
  <c r="AY20" i="6"/>
  <c r="AY19" i="6"/>
  <c r="AY18" i="6"/>
  <c r="AY17" i="6"/>
  <c r="AY16" i="6"/>
  <c r="AY15" i="6"/>
  <c r="AW20" i="6"/>
  <c r="AW19" i="6"/>
  <c r="AW18" i="6"/>
  <c r="AW17" i="6"/>
  <c r="AW16" i="6"/>
  <c r="AW15" i="6"/>
  <c r="AU20" i="6"/>
  <c r="AU19" i="6"/>
  <c r="AU18" i="6"/>
  <c r="AU17" i="6"/>
  <c r="AU16" i="6"/>
  <c r="AU15" i="6"/>
  <c r="AS20" i="6"/>
  <c r="AS19" i="6"/>
  <c r="AS18" i="6"/>
  <c r="AS17" i="6"/>
  <c r="AS16" i="6"/>
  <c r="AS15" i="6"/>
  <c r="E16" i="2"/>
  <c r="F16" i="2"/>
  <c r="G16" i="2"/>
  <c r="H16" i="2"/>
  <c r="I16" i="2"/>
  <c r="E17" i="2"/>
  <c r="F17" i="2"/>
  <c r="G17" i="2"/>
  <c r="H17" i="2"/>
  <c r="I17" i="2"/>
  <c r="E18" i="2"/>
  <c r="F18" i="2"/>
  <c r="G18" i="2"/>
  <c r="H18" i="2"/>
  <c r="I18" i="2"/>
  <c r="E19" i="2"/>
  <c r="F19" i="2"/>
  <c r="G19" i="2"/>
  <c r="H19" i="2"/>
  <c r="I19" i="2"/>
  <c r="E20" i="2"/>
  <c r="F20" i="2"/>
  <c r="G20" i="2"/>
  <c r="H20" i="2"/>
  <c r="I20" i="2"/>
  <c r="I15" i="2"/>
  <c r="H15" i="2"/>
  <c r="G15" i="2"/>
  <c r="F15" i="2"/>
  <c r="E15" i="2"/>
  <c r="BE20" i="6"/>
  <c r="BE19" i="6"/>
  <c r="BE18" i="6"/>
  <c r="BE17" i="6"/>
  <c r="BE16" i="6"/>
  <c r="BE15" i="6"/>
  <c r="BC16" i="6"/>
  <c r="BC17" i="6"/>
  <c r="BC18" i="6"/>
  <c r="BC19" i="6"/>
  <c r="BC20" i="6"/>
  <c r="BC15" i="6"/>
  <c r="BE10" i="6"/>
  <c r="BE11" i="6"/>
  <c r="BE12" i="6"/>
  <c r="BE9" i="6"/>
  <c r="BC11" i="6"/>
  <c r="BC12" i="6"/>
  <c r="BC10" i="6"/>
  <c r="BC9" i="6"/>
  <c r="O17" i="6"/>
  <c r="O16" i="6"/>
  <c r="P16" i="2" s="1"/>
  <c r="W16" i="2" s="1"/>
  <c r="M16" i="6"/>
  <c r="O16" i="2" s="1"/>
  <c r="N18" i="6"/>
  <c r="O18" i="6" s="1"/>
  <c r="P18" i="2" s="1"/>
  <c r="W18" i="2" s="1"/>
  <c r="N19" i="6"/>
  <c r="O19" i="6" s="1"/>
  <c r="N20" i="6"/>
  <c r="O20" i="6" s="1"/>
  <c r="P20" i="2" s="1"/>
  <c r="W20" i="2" s="1"/>
  <c r="N15" i="6"/>
  <c r="O15" i="6" s="1"/>
  <c r="L17" i="6"/>
  <c r="M17" i="6" s="1"/>
  <c r="L18" i="6"/>
  <c r="M18" i="6" s="1"/>
  <c r="O18" i="2" s="1"/>
  <c r="L19" i="6"/>
  <c r="M19" i="6" s="1"/>
  <c r="O19" i="2" s="1"/>
  <c r="V19" i="2" s="1"/>
  <c r="L20" i="6"/>
  <c r="M20" i="6" s="1"/>
  <c r="O20" i="2" s="1"/>
  <c r="L15" i="6"/>
  <c r="M15" i="6" s="1"/>
  <c r="J16" i="6"/>
  <c r="K16" i="6" s="1"/>
  <c r="N16" i="2" s="1"/>
  <c r="J17" i="6"/>
  <c r="K17" i="6" s="1"/>
  <c r="N17" i="2" s="1"/>
  <c r="U17" i="2" s="1"/>
  <c r="J18" i="6"/>
  <c r="K18" i="6" s="1"/>
  <c r="N18" i="2" s="1"/>
  <c r="U18" i="2" s="1"/>
  <c r="J19" i="6"/>
  <c r="K19" i="6" s="1"/>
  <c r="J20" i="6"/>
  <c r="K20" i="6" s="1"/>
  <c r="N20" i="2" s="1"/>
  <c r="U20" i="2" s="1"/>
  <c r="J15" i="6"/>
  <c r="K15" i="6" s="1"/>
  <c r="N15" i="2" s="1"/>
  <c r="U15" i="2" s="1"/>
  <c r="H16" i="6"/>
  <c r="I16" i="6" s="1"/>
  <c r="M16" i="2" s="1"/>
  <c r="H17" i="6"/>
  <c r="I17" i="6" s="1"/>
  <c r="H18" i="6"/>
  <c r="I18" i="6" s="1"/>
  <c r="M18" i="2" s="1"/>
  <c r="H19" i="6"/>
  <c r="I19" i="6" s="1"/>
  <c r="M19" i="2" s="1"/>
  <c r="T19" i="2" s="1"/>
  <c r="H20" i="6"/>
  <c r="I20" i="6" s="1"/>
  <c r="M20" i="2" s="1"/>
  <c r="H15" i="6"/>
  <c r="I15" i="6" s="1"/>
  <c r="M15" i="2" s="1"/>
  <c r="T15" i="2" s="1"/>
  <c r="F16" i="6"/>
  <c r="G16" i="6" s="1"/>
  <c r="L16" i="2" s="1"/>
  <c r="S16" i="2" s="1"/>
  <c r="F17" i="6"/>
  <c r="G17" i="6" s="1"/>
  <c r="L17" i="2" s="1"/>
  <c r="S17" i="2" s="1"/>
  <c r="F18" i="6"/>
  <c r="G18" i="6" s="1"/>
  <c r="L18" i="2" s="1"/>
  <c r="S18" i="2" s="1"/>
  <c r="F19" i="6"/>
  <c r="G19" i="6" s="1"/>
  <c r="F20" i="6"/>
  <c r="G20" i="6" s="1"/>
  <c r="L20" i="2" s="1"/>
  <c r="S20" i="2" s="1"/>
  <c r="F15" i="6"/>
  <c r="G15" i="6" s="1"/>
  <c r="L15" i="2" s="1"/>
  <c r="S15" i="2" s="1"/>
  <c r="T20" i="2" l="1"/>
  <c r="T16" i="2"/>
  <c r="V20" i="2"/>
  <c r="V16" i="2"/>
  <c r="T18" i="2"/>
  <c r="V18" i="2"/>
  <c r="P19" i="2"/>
  <c r="W19" i="2" s="1"/>
  <c r="L19" i="2"/>
  <c r="S19" i="2" s="1"/>
  <c r="M17" i="2"/>
  <c r="T17" i="2" s="1"/>
  <c r="N19" i="2"/>
  <c r="U19" i="2" s="1"/>
  <c r="O15" i="2"/>
  <c r="V15" i="2" s="1"/>
  <c r="O17" i="2"/>
  <c r="V17" i="2" s="1"/>
  <c r="P15" i="2"/>
  <c r="W15" i="2" s="1"/>
  <c r="P17" i="2"/>
  <c r="W17" i="2" s="1"/>
  <c r="U16" i="2"/>
  <c r="B16" i="6"/>
  <c r="D16" i="6" l="1"/>
  <c r="E16" i="6" s="1"/>
  <c r="K16" i="2" s="1"/>
  <c r="D17" i="6"/>
  <c r="E17" i="6" s="1"/>
  <c r="K17" i="2" s="1"/>
  <c r="D18" i="6"/>
  <c r="E18" i="6" s="1"/>
  <c r="K18" i="2" s="1"/>
  <c r="D19" i="6"/>
  <c r="E19" i="6" s="1"/>
  <c r="K19" i="2" s="1"/>
  <c r="D20" i="6"/>
  <c r="E20" i="6" s="1"/>
  <c r="K20" i="2" s="1"/>
  <c r="D15" i="6"/>
  <c r="E15" i="6" s="1"/>
  <c r="K15" i="2" s="1"/>
  <c r="G20" i="5"/>
  <c r="D20" i="2" s="1"/>
  <c r="G19" i="5"/>
  <c r="D19" i="2" s="1"/>
  <c r="G18" i="5"/>
  <c r="D18" i="2" s="1"/>
  <c r="R18" i="2" s="1"/>
  <c r="G17" i="5"/>
  <c r="D17" i="2" s="1"/>
  <c r="G16" i="5"/>
  <c r="D16" i="2" s="1"/>
  <c r="R16" i="2" s="1"/>
  <c r="G15" i="5"/>
  <c r="D15" i="2" s="1"/>
  <c r="R15" i="2" l="1"/>
  <c r="R20" i="2"/>
  <c r="R19" i="2"/>
  <c r="R17" i="2"/>
  <c r="O10" i="6" l="1"/>
  <c r="M10" i="6"/>
  <c r="O11" i="6"/>
  <c r="O12" i="6"/>
  <c r="O9" i="6"/>
  <c r="M11" i="6"/>
  <c r="O11" i="2" s="1"/>
  <c r="M12" i="6"/>
  <c r="M9" i="6"/>
  <c r="O9" i="2" s="1"/>
  <c r="K10" i="6"/>
  <c r="K11" i="6"/>
  <c r="K12" i="6"/>
  <c r="K9" i="6"/>
  <c r="I11" i="6"/>
  <c r="I12" i="6"/>
  <c r="I9" i="6"/>
  <c r="G10" i="6"/>
  <c r="G11" i="6"/>
  <c r="G12" i="6"/>
  <c r="G9" i="6"/>
  <c r="C10" i="6"/>
  <c r="C11" i="6"/>
  <c r="C12" i="6"/>
  <c r="C9" i="6"/>
  <c r="E10" i="6"/>
  <c r="E11" i="6"/>
  <c r="E12" i="6"/>
  <c r="E9" i="6"/>
  <c r="P9" i="2"/>
  <c r="AY11" i="6"/>
  <c r="AY12" i="6"/>
  <c r="BA10" i="6"/>
  <c r="BA11" i="6"/>
  <c r="BA12" i="6"/>
  <c r="BA9" i="6"/>
  <c r="AY9" i="6"/>
  <c r="M9" i="2" s="1"/>
  <c r="AW10" i="6"/>
  <c r="AW11" i="6"/>
  <c r="AW12" i="6"/>
  <c r="AW9" i="6"/>
  <c r="AU10" i="6"/>
  <c r="AU11" i="6"/>
  <c r="AU12" i="6"/>
  <c r="AU9" i="6"/>
  <c r="AS10" i="6"/>
  <c r="AS11" i="6"/>
  <c r="AS12" i="6"/>
  <c r="AS9" i="6"/>
  <c r="M12" i="2" l="1"/>
  <c r="J9" i="2"/>
  <c r="L12" i="2"/>
  <c r="K9" i="2"/>
  <c r="K10" i="2"/>
  <c r="L11" i="2"/>
  <c r="N12" i="2"/>
  <c r="P10" i="2"/>
  <c r="L9" i="2"/>
  <c r="L10" i="2"/>
  <c r="M11" i="2"/>
  <c r="N11" i="2"/>
  <c r="O12" i="2"/>
  <c r="P12" i="2"/>
  <c r="K11" i="2"/>
  <c r="O10" i="2"/>
  <c r="K12" i="2"/>
  <c r="N9" i="2"/>
  <c r="N10" i="2"/>
  <c r="P11" i="2"/>
  <c r="F10" i="1"/>
  <c r="M10" i="1"/>
  <c r="O10" i="5" s="1"/>
  <c r="F10" i="2" s="1"/>
  <c r="AA10" i="5"/>
  <c r="I10" i="2" s="1"/>
  <c r="AA11" i="5"/>
  <c r="I11" i="2" s="1"/>
  <c r="W11" i="2" s="1"/>
  <c r="I12" i="2"/>
  <c r="W10" i="5"/>
  <c r="H10" i="2" s="1"/>
  <c r="W11" i="5"/>
  <c r="H11" i="2" s="1"/>
  <c r="V11" i="2" s="1"/>
  <c r="H12" i="2"/>
  <c r="S10" i="5"/>
  <c r="G10" i="2" s="1"/>
  <c r="S11" i="5"/>
  <c r="G11" i="2" s="1"/>
  <c r="G12" i="2"/>
  <c r="O11" i="5"/>
  <c r="F11" i="2" s="1"/>
  <c r="F12" i="2"/>
  <c r="T12" i="2" s="1"/>
  <c r="K10" i="5"/>
  <c r="E10" i="2" s="1"/>
  <c r="K11" i="5"/>
  <c r="E11" i="2" s="1"/>
  <c r="E12" i="2"/>
  <c r="D10" i="2"/>
  <c r="G12" i="5"/>
  <c r="D12" i="2" s="1"/>
  <c r="G11" i="5"/>
  <c r="D11" i="2" s="1"/>
  <c r="R11" i="2" s="1"/>
  <c r="AA9" i="5"/>
  <c r="I9" i="2" s="1"/>
  <c r="W9" i="2" s="1"/>
  <c r="W9" i="5"/>
  <c r="H9" i="2" s="1"/>
  <c r="V9" i="2" s="1"/>
  <c r="S9" i="5"/>
  <c r="G9" i="2" s="1"/>
  <c r="U9" i="2" s="1"/>
  <c r="O9" i="5"/>
  <c r="F9" i="2" s="1"/>
  <c r="T9" i="2" s="1"/>
  <c r="K9" i="5"/>
  <c r="E9" i="2" s="1"/>
  <c r="G9" i="5"/>
  <c r="D9" i="2" s="1"/>
  <c r="S11" i="2" l="1"/>
  <c r="V10" i="2"/>
  <c r="R9" i="2"/>
  <c r="U10" i="2"/>
  <c r="W12" i="2"/>
  <c r="W10" i="2"/>
  <c r="S9" i="2"/>
  <c r="S12" i="2"/>
  <c r="T11" i="2"/>
  <c r="V12" i="2"/>
  <c r="R12" i="2"/>
  <c r="U12" i="2"/>
  <c r="U11" i="2"/>
  <c r="R10" i="2"/>
  <c r="S10" i="2"/>
  <c r="I10" i="6"/>
  <c r="AY10" i="6"/>
  <c r="C20" i="6"/>
  <c r="J20" i="2" s="1"/>
  <c r="C19" i="6"/>
  <c r="J19" i="2" s="1"/>
  <c r="C18" i="6"/>
  <c r="J18" i="2" s="1"/>
  <c r="C17" i="6"/>
  <c r="J17" i="2" s="1"/>
  <c r="C15" i="6"/>
  <c r="J15" i="2" s="1"/>
  <c r="J12" i="2"/>
  <c r="J11" i="2"/>
  <c r="J10" i="2"/>
  <c r="C16" i="6"/>
  <c r="J16" i="2" s="1"/>
  <c r="M10" i="2" l="1"/>
  <c r="T10" i="2" s="1"/>
  <c r="C16" i="5"/>
  <c r="C16" i="2" s="1"/>
  <c r="Q16" i="2" s="1"/>
  <c r="C17" i="5"/>
  <c r="C17" i="2" s="1"/>
  <c r="Q17" i="2" s="1"/>
  <c r="C18" i="5"/>
  <c r="C18" i="2" s="1"/>
  <c r="Q18" i="2" s="1"/>
  <c r="C19" i="5"/>
  <c r="C19" i="2" s="1"/>
  <c r="Q19" i="2" s="1"/>
  <c r="C20" i="5"/>
  <c r="C20" i="2" s="1"/>
  <c r="Q20" i="2" s="1"/>
  <c r="C12" i="5"/>
  <c r="C12" i="2" s="1"/>
  <c r="Q12" i="2" s="1"/>
  <c r="C11" i="5"/>
  <c r="C11" i="2" s="1"/>
  <c r="Q11" i="2" s="1"/>
  <c r="C10" i="5"/>
  <c r="C10" i="2" s="1"/>
  <c r="Q10" i="2" s="1"/>
  <c r="C15" i="5"/>
  <c r="C15" i="2" s="1"/>
  <c r="Q15" i="2" s="1"/>
  <c r="C9" i="5"/>
  <c r="C9" i="2" s="1"/>
  <c r="Q9" i="2" s="1"/>
  <c r="Q9" i="1" l="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Q12" i="1"/>
  <c r="V11" i="1"/>
  <c r="U11" i="1"/>
  <c r="T11" i="1"/>
  <c r="S11" i="1"/>
  <c r="R11" i="1"/>
  <c r="Q11" i="1"/>
  <c r="R9" i="1" l="1"/>
  <c r="S9" i="1"/>
  <c r="T9" i="1"/>
  <c r="U9" i="1"/>
  <c r="V9" i="1"/>
  <c r="R10" i="1"/>
  <c r="S10" i="1"/>
  <c r="T10" i="1"/>
  <c r="U10" i="1"/>
  <c r="V10" i="1"/>
</calcChain>
</file>

<file path=xl/comments1.xml><?xml version="1.0" encoding="utf-8"?>
<comments xmlns="http://schemas.openxmlformats.org/spreadsheetml/2006/main">
  <authors>
    <author>Russell Poole</author>
  </authors>
  <commentList>
    <comment ref="F10" authorId="0">
      <text>
        <r>
          <rPr>
            <b/>
            <sz val="9"/>
            <color indexed="81"/>
            <rFont val="Tahoma"/>
            <family val="2"/>
          </rPr>
          <t>Russell Poole:</t>
        </r>
        <r>
          <rPr>
            <sz val="9"/>
            <color indexed="81"/>
            <rFont val="Tahoma"/>
            <family val="2"/>
          </rPr>
          <t xml:space="preserve">
153 kg Late catch in May2012</t>
        </r>
      </text>
    </comment>
    <comment ref="M10" authorId="0">
      <text>
        <r>
          <rPr>
            <b/>
            <sz val="9"/>
            <color indexed="81"/>
            <rFont val="Tahoma"/>
            <family val="2"/>
          </rPr>
          <t>Russell Poole:</t>
        </r>
        <r>
          <rPr>
            <sz val="9"/>
            <color indexed="81"/>
            <rFont val="Tahoma"/>
            <family val="2"/>
          </rPr>
          <t xml:space="preserve">
153KG Late catch May 2012</t>
        </r>
      </text>
    </comment>
  </commentList>
</comments>
</file>

<file path=xl/comments2.xml><?xml version="1.0" encoding="utf-8"?>
<comments xmlns="http://schemas.openxmlformats.org/spreadsheetml/2006/main">
  <authors>
    <author>Russell Poole</author>
  </authors>
  <commentList>
    <comment ref="G59" authorId="0">
      <text>
        <r>
          <rPr>
            <b/>
            <sz val="9"/>
            <color indexed="81"/>
            <rFont val="Tahoma"/>
            <family val="2"/>
          </rPr>
          <t>Russell Poole:</t>
        </r>
        <r>
          <rPr>
            <sz val="9"/>
            <color indexed="81"/>
            <rFont val="Tahoma"/>
            <family val="2"/>
          </rPr>
          <t xml:space="preserve">
153KG Late catch May 2012</t>
        </r>
      </text>
    </comment>
  </commentList>
</comments>
</file>

<file path=xl/sharedStrings.xml><?xml version="1.0" encoding="utf-8"?>
<sst xmlns="http://schemas.openxmlformats.org/spreadsheetml/2006/main" count="3474" uniqueCount="298">
  <si>
    <t>EMU_code</t>
  </si>
  <si>
    <r>
      <t>B</t>
    </r>
    <r>
      <rPr>
        <vertAlign val="subscript"/>
        <sz val="9"/>
        <color theme="1"/>
        <rFont val="Arial"/>
        <family val="2"/>
      </rPr>
      <t>o</t>
    </r>
    <r>
      <rPr>
        <sz val="9"/>
        <color theme="1"/>
        <rFont val="Arial"/>
        <family val="2"/>
      </rPr>
      <t xml:space="preserve"> Wetted Area</t>
    </r>
  </si>
  <si>
    <r>
      <t>B</t>
    </r>
    <r>
      <rPr>
        <vertAlign val="subscript"/>
        <sz val="9"/>
        <color theme="1"/>
        <rFont val="Arial"/>
        <family val="2"/>
      </rPr>
      <t>current</t>
    </r>
    <r>
      <rPr>
        <sz val="9"/>
        <color theme="1"/>
        <rFont val="Arial"/>
        <family val="2"/>
      </rPr>
      <t xml:space="preserve"> Wetted Area</t>
    </r>
  </si>
  <si>
    <r>
      <t>B</t>
    </r>
    <r>
      <rPr>
        <vertAlign val="subscript"/>
        <sz val="9"/>
        <color theme="1"/>
        <rFont val="Arial"/>
        <family val="2"/>
      </rPr>
      <t>0</t>
    </r>
  </si>
  <si>
    <r>
      <t>B</t>
    </r>
    <r>
      <rPr>
        <vertAlign val="subscript"/>
        <sz val="9"/>
        <color theme="1"/>
        <rFont val="Arial"/>
        <family val="2"/>
      </rPr>
      <t>curr</t>
    </r>
  </si>
  <si>
    <r>
      <t>B</t>
    </r>
    <r>
      <rPr>
        <vertAlign val="subscript"/>
        <sz val="9"/>
        <color theme="1"/>
        <rFont val="Arial"/>
        <family val="2"/>
      </rPr>
      <t>best</t>
    </r>
  </si>
  <si>
    <t>∑F</t>
  </si>
  <si>
    <t>∑H</t>
  </si>
  <si>
    <t>∑A</t>
  </si>
  <si>
    <t>ha</t>
  </si>
  <si>
    <t>%</t>
  </si>
  <si>
    <t>kg</t>
  </si>
  <si>
    <t>rate</t>
  </si>
  <si>
    <t>pre-1980</t>
  </si>
  <si>
    <t>pre-EMP</t>
  </si>
  <si>
    <t>River</t>
  </si>
  <si>
    <t>Lake</t>
  </si>
  <si>
    <t>Estuary</t>
  </si>
  <si>
    <t>Lagoon</t>
  </si>
  <si>
    <t>Total</t>
  </si>
  <si>
    <t>Habitat type</t>
  </si>
  <si>
    <t>Marine</t>
  </si>
  <si>
    <t>(Bcurr/B0)</t>
  </si>
  <si>
    <t>silver eel equivalents</t>
  </si>
  <si>
    <t>stocking</t>
  </si>
  <si>
    <t>Where:</t>
  </si>
  <si>
    <r>
      <t>·</t>
    </r>
    <r>
      <rPr>
        <sz val="7"/>
        <color theme="1"/>
        <rFont val="Times New Roman"/>
        <family val="1"/>
      </rPr>
      <t xml:space="preserve">         </t>
    </r>
    <r>
      <rPr>
        <sz val="11"/>
        <color theme="1"/>
        <rFont val="Palatino Linotype"/>
        <family val="1"/>
      </rPr>
      <t>Year: Year assessed (YYYY).</t>
    </r>
  </si>
  <si>
    <r>
      <t>·</t>
    </r>
    <r>
      <rPr>
        <sz val="7"/>
        <color theme="1"/>
        <rFont val="Times New Roman"/>
        <family val="1"/>
      </rPr>
      <t xml:space="preserve">         </t>
    </r>
    <r>
      <rPr>
        <sz val="11"/>
        <color theme="1"/>
        <rFont val="Palatino Linotype"/>
        <family val="1"/>
      </rPr>
      <t>B</t>
    </r>
    <r>
      <rPr>
        <vertAlign val="subscript"/>
        <sz val="11"/>
        <color theme="1"/>
        <rFont val="Palatino Linotype"/>
        <family val="1"/>
      </rPr>
      <t xml:space="preserve">0: </t>
    </r>
    <r>
      <rPr>
        <sz val="11"/>
        <color theme="1"/>
        <rFont val="Palatino Linotype"/>
        <family val="1"/>
      </rPr>
      <t>The amount of silver eel biomass that would have existed if no anthropogenic influences had impacted the stock (kg).</t>
    </r>
  </si>
  <si>
    <r>
      <t>·</t>
    </r>
    <r>
      <rPr>
        <sz val="7"/>
        <color theme="1"/>
        <rFont val="Times New Roman"/>
        <family val="1"/>
      </rPr>
      <t xml:space="preserve">         </t>
    </r>
    <r>
      <rPr>
        <sz val="11"/>
        <color theme="1"/>
        <rFont val="Palatino Linotype"/>
        <family val="1"/>
      </rPr>
      <t>B</t>
    </r>
    <r>
      <rPr>
        <vertAlign val="subscript"/>
        <sz val="11"/>
        <color theme="1"/>
        <rFont val="Palatino Linotype"/>
        <family val="1"/>
      </rPr>
      <t>best</t>
    </r>
    <r>
      <rPr>
        <sz val="11"/>
        <color theme="1"/>
        <rFont val="Palatino Linotype"/>
        <family val="1"/>
      </rPr>
      <t xml:space="preserve">: The amount of silver eel biomass that would have existed if no anthropogenic influences had impacted the </t>
    </r>
    <r>
      <rPr>
        <u/>
        <sz val="11"/>
        <color theme="1"/>
        <rFont val="Palatino Linotype"/>
        <family val="1"/>
      </rPr>
      <t>current</t>
    </r>
    <r>
      <rPr>
        <sz val="11"/>
        <color theme="1"/>
        <rFont val="Palatino Linotype"/>
        <family val="1"/>
      </rPr>
      <t xml:space="preserve"> stock (kg).</t>
    </r>
  </si>
  <si>
    <r>
      <t>·</t>
    </r>
    <r>
      <rPr>
        <sz val="7"/>
        <color theme="1"/>
        <rFont val="Times New Roman"/>
        <family val="1"/>
      </rPr>
      <t xml:space="preserve">         </t>
    </r>
    <r>
      <rPr>
        <sz val="11"/>
        <color theme="1"/>
        <rFont val="Palatino Linotype"/>
        <family val="1"/>
      </rPr>
      <t xml:space="preserve">ΣF: The fishing mortality </t>
    </r>
    <r>
      <rPr>
        <u/>
        <sz val="11"/>
        <color theme="1"/>
        <rFont val="Palatino Linotype"/>
        <family val="1"/>
      </rPr>
      <t>rate</t>
    </r>
    <r>
      <rPr>
        <sz val="11"/>
        <color theme="1"/>
        <rFont val="Palatino Linotype"/>
        <family val="1"/>
      </rPr>
      <t>, summed over the age groups in the stock..</t>
    </r>
    <r>
      <rPr>
        <sz val="8"/>
        <color theme="1"/>
        <rFont val="Arial"/>
        <family val="2"/>
      </rPr>
      <t> </t>
    </r>
  </si>
  <si>
    <t>Year</t>
  </si>
  <si>
    <r>
      <t>·</t>
    </r>
    <r>
      <rPr>
        <sz val="7"/>
        <color theme="1"/>
        <rFont val="Times New Roman"/>
        <family val="1"/>
      </rPr>
      <t xml:space="preserve">         </t>
    </r>
    <r>
      <rPr>
        <sz val="11"/>
        <color theme="1"/>
        <rFont val="Palatino Linotype"/>
        <family val="1"/>
      </rPr>
      <t>ΣA: The sum of anthropogenic mortalities, i.e. ΣA = ΣF + ΣH.</t>
    </r>
  </si>
  <si>
    <r>
      <t>·</t>
    </r>
    <r>
      <rPr>
        <sz val="7"/>
        <color theme="1"/>
        <rFont val="Times New Roman"/>
        <family val="1"/>
      </rPr>
      <t xml:space="preserve">         </t>
    </r>
    <r>
      <rPr>
        <sz val="11"/>
        <color theme="1"/>
        <rFont val="Palatino Linotype"/>
        <family val="1"/>
      </rPr>
      <t xml:space="preserve">ΣH: The anthropogenic mortality </t>
    </r>
    <r>
      <rPr>
        <u/>
        <sz val="11"/>
        <color theme="1"/>
        <rFont val="Palatino Linotype"/>
        <family val="1"/>
      </rPr>
      <t>rate</t>
    </r>
    <r>
      <rPr>
        <sz val="11"/>
        <color theme="1"/>
        <rFont val="Palatino Linotype"/>
        <family val="1"/>
      </rPr>
      <t xml:space="preserve"> outside the fishery, summed over the age groups in the stock.</t>
    </r>
  </si>
  <si>
    <r>
      <t>·</t>
    </r>
    <r>
      <rPr>
        <sz val="7"/>
        <color theme="1"/>
        <rFont val="Times New Roman"/>
        <family val="1"/>
      </rPr>
      <t xml:space="preserve">         </t>
    </r>
    <r>
      <rPr>
        <sz val="11"/>
        <color theme="1"/>
        <rFont val="Palatino Linotype"/>
        <family val="1"/>
      </rPr>
      <t xml:space="preserve">ΣF: The fishing mortality </t>
    </r>
    <r>
      <rPr>
        <u/>
        <sz val="11"/>
        <color theme="1"/>
        <rFont val="Palatino Linotype"/>
        <family val="1"/>
      </rPr>
      <t>rate</t>
    </r>
    <r>
      <rPr>
        <sz val="11"/>
        <color theme="1"/>
        <rFont val="Palatino Linotype"/>
        <family val="1"/>
      </rPr>
      <t>, summed over the age groups in the stock.</t>
    </r>
  </si>
  <si>
    <t>Action</t>
  </si>
  <si>
    <t>Sub-action</t>
  </si>
  <si>
    <t>Commercial fishery</t>
  </si>
  <si>
    <t>Reduction of silver eel fishing effort</t>
  </si>
  <si>
    <t>Reduction of glass eel fishing effort</t>
  </si>
  <si>
    <t>Kg</t>
  </si>
  <si>
    <t>Days</t>
  </si>
  <si>
    <t>Introduce/increase minimum size</t>
  </si>
  <si>
    <t>Other</t>
  </si>
  <si>
    <t>Recreational fishery</t>
  </si>
  <si>
    <t>Introduce catch and release</t>
  </si>
  <si>
    <t>Predator control</t>
  </si>
  <si>
    <t>Establish protected areas</t>
  </si>
  <si>
    <t>Stocking</t>
  </si>
  <si>
    <t>Quarantined glass eels stocked according to EMP (in GEE)</t>
  </si>
  <si>
    <t>Wild yellow eel stocked according to EMP (in GEE)</t>
  </si>
  <si>
    <t>On grown eel stocked according to EMP (in GEE)</t>
  </si>
  <si>
    <t>Define Units</t>
  </si>
  <si>
    <t>Change in silver eel quota</t>
  </si>
  <si>
    <t>Change in yellow eel quota</t>
  </si>
  <si>
    <t>Change in glass eel quota</t>
  </si>
  <si>
    <t>mm</t>
  </si>
  <si>
    <t>Reduction of yellow eel fishing effort</t>
  </si>
  <si>
    <t xml:space="preserve">Reduction of yellow eel fishing effort </t>
  </si>
  <si>
    <t>EMU code</t>
  </si>
  <si>
    <t>Entrainment and mortality at water intakes (includes hydropower facilities)</t>
  </si>
  <si>
    <t>Increasing habitat quantity and quality</t>
  </si>
  <si>
    <t>Define units</t>
  </si>
  <si>
    <t>Comments/notes</t>
  </si>
  <si>
    <t>Units</t>
  </si>
  <si>
    <t>Introduce/increase silver eel close season</t>
  </si>
  <si>
    <t>Introduce/increase yellow eel close season</t>
  </si>
  <si>
    <t>Introduce/increase glass eel close season</t>
  </si>
  <si>
    <t>Ha</t>
  </si>
  <si>
    <t>Other entrainment prevention</t>
  </si>
  <si>
    <t xml:space="preserve">Intake screens </t>
  </si>
  <si>
    <t>Codes to be used for circumstances of Nil Return in tables:</t>
  </si>
  <si>
    <r>
      <t>·</t>
    </r>
    <r>
      <rPr>
        <sz val="7"/>
        <color theme="1"/>
        <rFont val="Times New Roman"/>
        <family val="1"/>
      </rPr>
      <t xml:space="preserve">         </t>
    </r>
    <r>
      <rPr>
        <sz val="10"/>
        <color theme="1"/>
        <rFont val="Times New Roman"/>
        <family val="1"/>
      </rPr>
      <t xml:space="preserve">0: Reserve this designation for a measured data point with an actual zero value (for example when the catch is zero but the effort is &gt;zero). </t>
    </r>
  </si>
  <si>
    <r>
      <t>·</t>
    </r>
    <r>
      <rPr>
        <sz val="7"/>
        <color theme="1"/>
        <rFont val="Times New Roman"/>
        <family val="1"/>
      </rPr>
      <t xml:space="preserve">         </t>
    </r>
    <r>
      <rPr>
        <sz val="10"/>
        <color theme="1"/>
        <rFont val="Times New Roman"/>
        <family val="1"/>
      </rPr>
      <t xml:space="preserve">NP: “Not Pertinent”, where the question asked does not apply to the individual case (for example where catch data are absent as there is no fishery or where a habitat type does not exist in an EMU). </t>
    </r>
  </si>
  <si>
    <r>
      <t>·</t>
    </r>
    <r>
      <rPr>
        <sz val="7"/>
        <color theme="1"/>
        <rFont val="Times New Roman"/>
        <family val="1"/>
      </rPr>
      <t xml:space="preserve">         </t>
    </r>
    <r>
      <rPr>
        <sz val="10"/>
        <color theme="1"/>
        <rFont val="Times New Roman"/>
        <family val="1"/>
      </rPr>
      <t xml:space="preserve">NR: “Not Reported”, data or activity exist but numbers are not reported to authorities (for example for commercial confidentiality reasons). </t>
    </r>
  </si>
  <si>
    <r>
      <t>·</t>
    </r>
    <r>
      <rPr>
        <sz val="7"/>
        <color theme="1"/>
        <rFont val="Times New Roman"/>
        <family val="1"/>
      </rPr>
      <t xml:space="preserve">         </t>
    </r>
    <r>
      <rPr>
        <sz val="10"/>
        <color theme="1"/>
        <rFont val="Times New Roman"/>
        <family val="1"/>
      </rPr>
      <t xml:space="preserve">ND: “No Data”, where there are insufficient data to estimate a derived parameter (for example where there are insufficient data to estimate the stock indicators (biomass and/or mortality)). </t>
    </r>
  </si>
  <si>
    <r>
      <t>·</t>
    </r>
    <r>
      <rPr>
        <sz val="7"/>
        <color theme="1"/>
        <rFont val="Times New Roman"/>
        <family val="1"/>
      </rPr>
      <t xml:space="preserve">         </t>
    </r>
    <r>
      <rPr>
        <sz val="11"/>
        <color theme="1"/>
        <rFont val="Palatino Linotype"/>
        <family val="1"/>
      </rPr>
      <t>EMU_code: Eel Management Unit code (see sheet 'name' for list of codes)</t>
    </r>
  </si>
  <si>
    <r>
      <t>·</t>
    </r>
    <r>
      <rPr>
        <sz val="7"/>
        <color theme="1"/>
        <rFont val="Times New Roman"/>
        <family val="1"/>
      </rPr>
      <t xml:space="preserve">         </t>
    </r>
    <r>
      <rPr>
        <sz val="11"/>
        <color theme="1"/>
        <rFont val="Palatino Linotype"/>
        <family val="1"/>
      </rPr>
      <t>B</t>
    </r>
    <r>
      <rPr>
        <vertAlign val="subscript"/>
        <sz val="11"/>
        <color theme="1"/>
        <rFont val="Palatino Linotype"/>
        <family val="1"/>
      </rPr>
      <t xml:space="preserve">curr : </t>
    </r>
    <r>
      <rPr>
        <sz val="11"/>
        <color theme="1"/>
        <rFont val="Palatino Linotype"/>
        <family val="1"/>
      </rPr>
      <t xml:space="preserve">The amount of silver eel biomass that </t>
    </r>
    <r>
      <rPr>
        <u/>
        <sz val="11"/>
        <color theme="1"/>
        <rFont val="Palatino Linotype"/>
        <family val="1"/>
      </rPr>
      <t>currently</t>
    </r>
    <r>
      <rPr>
        <sz val="11"/>
        <color theme="1"/>
        <rFont val="Palatino Linotype"/>
        <family val="1"/>
      </rPr>
      <t xml:space="preserve"> escapes to the sea to spawn (in the assessment year) (kg).</t>
    </r>
  </si>
  <si>
    <t>direct consumption</t>
  </si>
  <si>
    <t>aquaculture</t>
  </si>
  <si>
    <t>aquaculture for consumption</t>
  </si>
  <si>
    <t>∑H'x'</t>
  </si>
  <si>
    <r>
      <t>·</t>
    </r>
    <r>
      <rPr>
        <sz val="7"/>
        <color theme="1"/>
        <rFont val="Times New Roman"/>
        <family val="1"/>
      </rPr>
      <t xml:space="preserve">         </t>
    </r>
    <r>
      <rPr>
        <sz val="10"/>
        <color theme="1"/>
        <rFont val="Times New Roman"/>
        <family val="1"/>
      </rPr>
      <t xml:space="preserve">NC: “Not Collected”, activity / habitat exists but </t>
    </r>
    <r>
      <rPr>
        <sz val="10"/>
        <color rgb="FFFF0000"/>
        <rFont val="Times New Roman"/>
        <family val="1"/>
      </rPr>
      <t xml:space="preserve">data </t>
    </r>
    <r>
      <rPr>
        <sz val="10"/>
        <color theme="1"/>
        <rFont val="Times New Roman"/>
        <family val="1"/>
      </rPr>
      <t xml:space="preserve">are not collected by authorities (for example where a fishery exists but the catch data are not collected at the relevant level or at all). </t>
    </r>
  </si>
  <si>
    <t>This set of worksheets has been designed to help present the EMP Progress Report 2015 data in a consistent manner.</t>
  </si>
  <si>
    <t>The other sheets provide either supplementary information to assist completing the sheets (EMU naming; Codes for nil return) or supplementary background information on the EMUs (wetted areas).</t>
  </si>
  <si>
    <t>Commercial fisheries</t>
  </si>
  <si>
    <t>Recreational fisheries</t>
  </si>
  <si>
    <t>Metric</t>
  </si>
  <si>
    <t>Fishery type</t>
  </si>
  <si>
    <t>Impact category</t>
  </si>
  <si>
    <r>
      <t>·</t>
    </r>
    <r>
      <rPr>
        <sz val="7"/>
        <color theme="1"/>
        <rFont val="Times New Roman"/>
        <family val="1"/>
      </rPr>
      <t xml:space="preserve">         </t>
    </r>
    <r>
      <rPr>
        <sz val="11"/>
        <color theme="1"/>
        <rFont val="Palatino Linotype"/>
        <family val="1"/>
      </rPr>
      <t xml:space="preserve">ΣH'x': The impact mortality </t>
    </r>
    <r>
      <rPr>
        <u/>
        <sz val="11"/>
        <color theme="1"/>
        <rFont val="Palatino Linotype"/>
        <family val="1"/>
      </rPr>
      <t>rate</t>
    </r>
    <r>
      <rPr>
        <sz val="11"/>
        <color theme="1"/>
        <rFont val="Palatino Linotype"/>
        <family val="1"/>
      </rPr>
      <t>, summed over the age groups in the stock.</t>
    </r>
  </si>
  <si>
    <t>Impact category, designed by joint EIFAAC/ICES WGEEL in 2013, with further details provided in Chapter 12 of that report</t>
  </si>
  <si>
    <r>
      <t>·</t>
    </r>
    <r>
      <rPr>
        <sz val="7"/>
        <color theme="1"/>
        <rFont val="Times New Roman"/>
        <family val="1"/>
      </rPr>
      <t xml:space="preserve">         </t>
    </r>
    <r>
      <rPr>
        <sz val="11"/>
        <color theme="1"/>
        <rFont val="Palatino Linotype"/>
        <family val="1"/>
      </rPr>
      <t>Silver eel equivalents: the resulting biomass of silver eel produced, had the weight of eel not been caught.</t>
    </r>
  </si>
  <si>
    <r>
      <t>·</t>
    </r>
    <r>
      <rPr>
        <sz val="7"/>
        <color theme="1"/>
        <rFont val="Times New Roman"/>
        <family val="1"/>
      </rPr>
      <t xml:space="preserve">         </t>
    </r>
    <r>
      <rPr>
        <sz val="11"/>
        <color theme="1"/>
        <rFont val="Palatino Linotype"/>
        <family val="1"/>
      </rPr>
      <t>Silver eel equivalents: the resulting biomass of silver eel produced, had the weight of eel not been lost</t>
    </r>
  </si>
  <si>
    <t>Unit</t>
  </si>
  <si>
    <t>Fate</t>
  </si>
  <si>
    <t>catch</t>
  </si>
  <si>
    <t>The amount of glass eel (eel&lt;12cm) caught, and its use (fate) anywhere</t>
  </si>
  <si>
    <t>Indicator</t>
  </si>
  <si>
    <r>
      <t>B</t>
    </r>
    <r>
      <rPr>
        <vertAlign val="subscript"/>
        <sz val="9"/>
        <color theme="1"/>
        <rFont val="Arial"/>
        <family val="2"/>
      </rPr>
      <t>best</t>
    </r>
    <r>
      <rPr>
        <sz val="9"/>
        <color theme="1"/>
        <rFont val="Arial"/>
        <family val="2"/>
      </rPr>
      <t xml:space="preserve"> Wetted Area</t>
    </r>
  </si>
  <si>
    <t>Or Inland waters</t>
  </si>
  <si>
    <t>Or Transitional Waters</t>
  </si>
  <si>
    <t>Note: Inland waters can be reported as their total area, or split between general rivers  and lakes categories; similarly for Transitional waters or split between estuary and lagoon categories.</t>
  </si>
  <si>
    <t>EU COUNTRY</t>
  </si>
  <si>
    <t>EMU_CODE</t>
  </si>
  <si>
    <t>Belgium</t>
  </si>
  <si>
    <t>BE_Meus</t>
  </si>
  <si>
    <t>BE_Sche</t>
  </si>
  <si>
    <t>Czech Republic</t>
  </si>
  <si>
    <t>CZ_Elbe</t>
  </si>
  <si>
    <t>CZ_Oder</t>
  </si>
  <si>
    <t>Germany</t>
  </si>
  <si>
    <t>DE_Eide</t>
  </si>
  <si>
    <t>DE_Elbe</t>
  </si>
  <si>
    <t>DE_Ems</t>
  </si>
  <si>
    <t>DE_Maas</t>
  </si>
  <si>
    <t>DE_Oder</t>
  </si>
  <si>
    <t>DE_Rhei</t>
  </si>
  <si>
    <t>DE_Schl</t>
  </si>
  <si>
    <t>DE_Warn</t>
  </si>
  <si>
    <t>DE_Wese</t>
  </si>
  <si>
    <t>Denmark</t>
  </si>
  <si>
    <t>DK_Inla</t>
  </si>
  <si>
    <t>Estonia</t>
  </si>
  <si>
    <t>EE_Narv</t>
  </si>
  <si>
    <t>EE_West</t>
  </si>
  <si>
    <t>Spain</t>
  </si>
  <si>
    <t>ES_anda</t>
  </si>
  <si>
    <t>ES_Astu</t>
  </si>
  <si>
    <t>ES_Bale</t>
  </si>
  <si>
    <t>ES_Basq</t>
  </si>
  <si>
    <t>ES_Cant</t>
  </si>
  <si>
    <t>ES_Cast</t>
  </si>
  <si>
    <t>ES_Cata</t>
  </si>
  <si>
    <t>ES_Gali</t>
  </si>
  <si>
    <t>ES_Inne</t>
  </si>
  <si>
    <t>ES_Murc</t>
  </si>
  <si>
    <t>ES_Nava</t>
  </si>
  <si>
    <t>ES_Vale</t>
  </si>
  <si>
    <t>Finland</t>
  </si>
  <si>
    <t>FI_Finl</t>
  </si>
  <si>
    <t>France</t>
  </si>
  <si>
    <t>FR_Adou</t>
  </si>
  <si>
    <t>FR_Arto</t>
  </si>
  <si>
    <t>FR_Bret</t>
  </si>
  <si>
    <t>FR_Cors</t>
  </si>
  <si>
    <t>FR_Garo</t>
  </si>
  <si>
    <t>FR_Loir</t>
  </si>
  <si>
    <t>FR_Meus</t>
  </si>
  <si>
    <t>FR_Rhin</t>
  </si>
  <si>
    <t>FR_Rhon</t>
  </si>
  <si>
    <t>FR_Sein</t>
  </si>
  <si>
    <t>United Kingdom</t>
  </si>
  <si>
    <t>GB_Angl</t>
  </si>
  <si>
    <t>GB_Dee</t>
  </si>
  <si>
    <t>GB_Humb</t>
  </si>
  <si>
    <t>GB_Neag</t>
  </si>
  <si>
    <t>GB_NorE</t>
  </si>
  <si>
    <t>GB_Nort</t>
  </si>
  <si>
    <t>GB_NorW</t>
  </si>
  <si>
    <t>GB_Scot</t>
  </si>
  <si>
    <t>GB_Seve</t>
  </si>
  <si>
    <t>GB_Solw</t>
  </si>
  <si>
    <t>GB_SouE</t>
  </si>
  <si>
    <t>GB_SouW</t>
  </si>
  <si>
    <t>GB_Tham</t>
  </si>
  <si>
    <t>GB_Wale</t>
  </si>
  <si>
    <t>Greece</t>
  </si>
  <si>
    <t>GR_CeAe</t>
  </si>
  <si>
    <t>GR_EaMT</t>
  </si>
  <si>
    <t>GR_NorW</t>
  </si>
  <si>
    <t>GR_WePe</t>
  </si>
  <si>
    <t>Ireland</t>
  </si>
  <si>
    <t>IE_East</t>
  </si>
  <si>
    <t>IE_NorW</t>
  </si>
  <si>
    <t>IE_Shan</t>
  </si>
  <si>
    <t>IE_SouE</t>
  </si>
  <si>
    <t>IE_SouW</t>
  </si>
  <si>
    <t>IE_West</t>
  </si>
  <si>
    <t>Italy</t>
  </si>
  <si>
    <t>IT_Abru</t>
  </si>
  <si>
    <t>IT_Basi</t>
  </si>
  <si>
    <t>IT_Cala</t>
  </si>
  <si>
    <t>IT_Camp</t>
  </si>
  <si>
    <t>IT_Emil</t>
  </si>
  <si>
    <t>IT_Frio</t>
  </si>
  <si>
    <t>IT_Lazi</t>
  </si>
  <si>
    <t>IT_Ligu</t>
  </si>
  <si>
    <t>IT_Lomb</t>
  </si>
  <si>
    <t>IT_Marc</t>
  </si>
  <si>
    <t>IT_Moli</t>
  </si>
  <si>
    <t>IT_Piem</t>
  </si>
  <si>
    <t>IT_Pugl</t>
  </si>
  <si>
    <t>IT_Sard</t>
  </si>
  <si>
    <t>IT_Sici</t>
  </si>
  <si>
    <t>IT_Tosc</t>
  </si>
  <si>
    <t>IT_Tren</t>
  </si>
  <si>
    <t>IT_Umbr</t>
  </si>
  <si>
    <t>IT_Vall</t>
  </si>
  <si>
    <t>IT_Vene</t>
  </si>
  <si>
    <t>Lithuania</t>
  </si>
  <si>
    <t>LT_Lith</t>
  </si>
  <si>
    <t>Luxemburg</t>
  </si>
  <si>
    <t>LU_Luxe</t>
  </si>
  <si>
    <t>Latvia</t>
  </si>
  <si>
    <t>LV_Latv</t>
  </si>
  <si>
    <t>Netherlands</t>
  </si>
  <si>
    <t>NL_Neth</t>
  </si>
  <si>
    <t>Poland</t>
  </si>
  <si>
    <t>PL_Oder</t>
  </si>
  <si>
    <t>PL_Vist</t>
  </si>
  <si>
    <t>Portugal</t>
  </si>
  <si>
    <t>PT_Port</t>
  </si>
  <si>
    <t>Sweden</t>
  </si>
  <si>
    <t>SE_East</t>
  </si>
  <si>
    <t>SE_Inla</t>
  </si>
  <si>
    <t>SE_West</t>
  </si>
  <si>
    <t>The sheets with titles that start with numbers are those referred to in the accompanying Guidance document. The numbers in the sheet titles refer to the section numbers in the Guidance document.</t>
  </si>
  <si>
    <t>number units</t>
  </si>
  <si>
    <t>Installation of downward eel passes</t>
  </si>
  <si>
    <t>Installation of upward eel passes</t>
  </si>
  <si>
    <t>number</t>
  </si>
  <si>
    <t>number (by species)</t>
  </si>
  <si>
    <t>Trap and transport</t>
  </si>
  <si>
    <t>Note: GEE = glass eel equivalents; the method to estimate GEE is described in WGEEL 2013 report</t>
  </si>
  <si>
    <t>Separate "2. Measures implemented_EMU x" sheets are required for each EMU. These will have to be created to match the number of EMU in the country.</t>
  </si>
  <si>
    <t>Habitat quantity and quality</t>
  </si>
  <si>
    <t>Shannon</t>
  </si>
  <si>
    <t>Erne</t>
  </si>
  <si>
    <t>Burrishoole</t>
  </si>
  <si>
    <t>Corrib</t>
  </si>
  <si>
    <t>Index Catchments by Direct Assessment</t>
  </si>
  <si>
    <t>EMUs by Extrapolation Model + Direct Assessments (Inland Waters Only)</t>
  </si>
  <si>
    <t>ND</t>
  </si>
  <si>
    <t>NP</t>
  </si>
  <si>
    <t>NC</t>
  </si>
  <si>
    <t>reservoirs built in 1950s</t>
  </si>
  <si>
    <t>No eels</t>
  </si>
  <si>
    <t>reservoirs built</t>
  </si>
  <si>
    <t>with eels</t>
  </si>
  <si>
    <t>River liffey</t>
  </si>
  <si>
    <t>River Lee</t>
  </si>
  <si>
    <t>Wet Area</t>
  </si>
  <si>
    <t>Wet area</t>
  </si>
  <si>
    <t>EMU</t>
  </si>
  <si>
    <t>Total closure in 2009</t>
  </si>
  <si>
    <t xml:space="preserve">% </t>
  </si>
  <si>
    <t>No glass eel fishery in existence</t>
  </si>
  <si>
    <t>Fishery closed</t>
  </si>
  <si>
    <t>Total closure in May 2009. Ban on fishing, possession or sale of eel caught in the ROI.</t>
  </si>
  <si>
    <t>Assess turbine mortality at large scale HP stations</t>
  </si>
  <si>
    <t>28.5% Mortality estimate used for R. Liffey for calculation of silver eel escapement</t>
  </si>
  <si>
    <t>Mitigate impact of new small scale HPs on eel passage</t>
  </si>
  <si>
    <t xml:space="preserve">IFI Small tream hydro policy- Planning, design and operations guidelines introduced.                                                                              1. 2010- Glencullin River, Dunlaoghaire, Co. Dublin. 5 KW development. Full compliance with hydro guidelines. </t>
  </si>
  <si>
    <t>Quantity of habitat improved or made available to eel</t>
  </si>
  <si>
    <t>Assess barriers to eel migration</t>
  </si>
  <si>
    <t>Number of barriers assessed</t>
  </si>
  <si>
    <t>Wild glass eels stocked according to EMP (in GEE)</t>
  </si>
  <si>
    <t>None</t>
  </si>
  <si>
    <t>sites</t>
  </si>
  <si>
    <t>Fish health</t>
  </si>
  <si>
    <t>Monitor distribution of A. crassus throughout the EMU</t>
  </si>
  <si>
    <t>Monitoring of eel stocks</t>
  </si>
  <si>
    <t>Complete yellow eel population surveys</t>
  </si>
  <si>
    <t>% change in Bcurr since 2008</t>
  </si>
  <si>
    <t>R. Erne- Trap &amp; Truck programme</t>
  </si>
  <si>
    <t>R. Erne- Acoustic telemetry mortality assessments conducted at 2 HPSs combined in sequence</t>
  </si>
  <si>
    <t>Apply DCENR guidelines on Planning, design, construction and operation of small-scale HPs (2007)</t>
  </si>
  <si>
    <t>R. Shannon- Trap &amp; Truck programme at Ardnacrusha (elver)</t>
  </si>
  <si>
    <t xml:space="preserve">R. Shannon- Trap &amp; Truck programme at Parteen (juvenile eel)  </t>
  </si>
  <si>
    <t xml:space="preserve">Acoustic telemetry mortality assessments </t>
  </si>
  <si>
    <t>Assess bypass rates around HPS</t>
  </si>
  <si>
    <t>Acoustic telemetry assessments of % of eels using bypass</t>
  </si>
  <si>
    <t>Investigate deflection technologies at HPs</t>
  </si>
  <si>
    <t>number of HPs  where applied</t>
  </si>
  <si>
    <t>R. Shannon (Ardnacrusha HPS)- trials to date re. 1.  Migromat/prediction of silver eel run timing (2008 &amp; 2009) , 2.  Light deflection - Killaloe (2011 &amp; 2014) and 3. Infrasound - Clonlara (upstream of Ardnacrusha HPS) (2012)</t>
  </si>
  <si>
    <t xml:space="preserve">IFI Small tream hydro policy- Planning, design and operations guidelines introduced.                                                                              1. 2011 - Kevin Noonan Station at Ennistymon, Ballymacravan River. Screens on the intake.                                                                                            2. 2013 - Islandmore Hydro at Croom. Rock ramp at the weir for all fish species including lamprey and Eels and coarse screens in place, upstream and downstream. </t>
  </si>
  <si>
    <t>*1  barrier at Ballyclogh weir, R. Mulkear partially removed in 2013</t>
  </si>
  <si>
    <t>NP*</t>
  </si>
  <si>
    <t>IFI Small tream hydro policy- Planning, design and operations guidelines introduced.                                                                              1. 2009 - Arnuatec micro system installed on a bridge apron on the River Ara at Kilshane House. No passage issues.                                                                                            2. 2010 - Stradbally R-.  Compliant with guidelines                     3. 2014 - Private small HP installed on a minor tributary of R. Nore at Coolmore House, Inistioge, Co. Kilkenny. Compliant with guidelines.</t>
  </si>
  <si>
    <t>Number of barriers assessed- R Suir (main channnnel), Multeen and Duag</t>
  </si>
  <si>
    <t>Not assessed.-38.7% used for the combined R. Lee (2 HPSs)</t>
  </si>
  <si>
    <t xml:space="preserve">IFI Small tream hydro policy- Planning, design and operations guidelines introduced.                                                                              1. 2014 - Diffreen R., Glencar, Sligo- Small domestic turbine </t>
  </si>
  <si>
    <t>Bcurr in kg</t>
  </si>
  <si>
    <t>total closure in 2002</t>
  </si>
  <si>
    <t>already in place from 1966</t>
  </si>
  <si>
    <t>removal of fyke net as fishing engine from statute book</t>
  </si>
  <si>
    <t>ban on the use of rod and line for recreational fishing of eel</t>
  </si>
  <si>
    <t>creation of T&amp;T upon closure of commercial fishery</t>
  </si>
  <si>
    <t>hydro facility</t>
  </si>
  <si>
    <t>mark recapture/telemetry mortality assessments</t>
  </si>
  <si>
    <t>Quantity of habitat improved or made availabe to eel</t>
  </si>
  <si>
    <t>Monitor distribution of A. crassus throught the EMU</t>
  </si>
  <si>
    <t>yellow eel population surveys</t>
  </si>
  <si>
    <t>Total closure in 2009 (N. Ireland portion of Erne closed in 2010)</t>
  </si>
  <si>
    <t>N. Ireland portion open in 2009 and closed from 2009 to date</t>
  </si>
  <si>
    <r>
      <t xml:space="preserve">The </t>
    </r>
    <r>
      <rPr>
        <u/>
        <sz val="14"/>
        <color rgb="FF000000"/>
        <rFont val="Calibri"/>
        <family val="2"/>
      </rPr>
      <t>Northern Ireland portion</t>
    </r>
    <r>
      <rPr>
        <sz val="14"/>
        <color rgb="FF000000"/>
        <rFont val="Calibri"/>
        <family val="2"/>
      </rPr>
      <t xml:space="preserve"> of the NWIRBD is shown in a second table (below) labelled</t>
    </r>
    <r>
      <rPr>
        <b/>
        <sz val="14"/>
        <color rgb="FF000000"/>
        <rFont val="Calibri"/>
        <family val="2"/>
      </rPr>
      <t xml:space="preserve"> GB_NorW. </t>
    </r>
  </si>
  <si>
    <r>
      <t>Note- This (</t>
    </r>
    <r>
      <rPr>
        <b/>
        <sz val="14"/>
        <color rgb="FF000000"/>
        <rFont val="Calibri"/>
        <family val="2"/>
      </rPr>
      <t>IE_NorW</t>
    </r>
    <r>
      <rPr>
        <sz val="14"/>
        <color rgb="FF000000"/>
        <rFont val="Calibri"/>
        <family val="2"/>
      </rPr>
      <t xml:space="preserve">) table refers to the </t>
    </r>
    <r>
      <rPr>
        <u/>
        <sz val="14"/>
        <color rgb="FF000000"/>
        <rFont val="Calibri"/>
        <family val="2"/>
      </rPr>
      <t>southern (RoI) portion</t>
    </r>
    <r>
      <rPr>
        <sz val="14"/>
        <color rgb="FF000000"/>
        <rFont val="Calibri"/>
        <family val="2"/>
      </rPr>
      <t xml:space="preserve"> of the transboundary NWIRBD only. </t>
    </r>
  </si>
  <si>
    <r>
      <t xml:space="preserve">Note- This table (below) refers to the </t>
    </r>
    <r>
      <rPr>
        <u/>
        <sz val="14"/>
        <color rgb="FF000000"/>
        <rFont val="Calibri"/>
        <family val="2"/>
      </rPr>
      <t>Northern Ireland</t>
    </r>
    <r>
      <rPr>
        <sz val="14"/>
        <color rgb="FF000000"/>
        <rFont val="Calibri"/>
        <family val="2"/>
      </rPr>
      <t xml:space="preserve"> portion of the NWIRBD  only.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</si>
</sst>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00"/>
    <numFmt numFmtId="165" formatCode="0_ ;\-0\ "/>
    <numFmt numFmtId="166" formatCode="0.0"/>
    <numFmt numFmtId="167" formatCode="_-* #,##0_-;\-* #,##0_-;_-* &quot;-&quot;??_-;_-@_-"/>
  </numFmts>
  <fonts count="39" x14ac:knownFonts="1">
    <font>
      <sz val="11"/>
      <color theme="1"/>
      <name val="Calibri"/>
      <family val="2"/>
      <scheme val="minor"/>
    </font>
    <font>
      <sz val="12"/>
      <color theme="1"/>
      <name val="Arial"/>
      <family val="2"/>
    </font>
    <font>
      <sz val="10"/>
      <color theme="1"/>
      <name val="Times New Roman"/>
      <family val="1"/>
    </font>
    <font>
      <sz val="9"/>
      <color theme="1"/>
      <name val="Palatino Linotype"/>
      <family val="1"/>
    </font>
    <font>
      <sz val="9"/>
      <color theme="1"/>
      <name val="Arial"/>
      <family val="2"/>
    </font>
    <font>
      <vertAlign val="subscript"/>
      <sz val="9"/>
      <color theme="1"/>
      <name val="Arial"/>
      <family val="2"/>
    </font>
    <font>
      <sz val="12"/>
      <color theme="1"/>
      <name val="Palatino Linotype"/>
      <family val="1"/>
    </font>
    <font>
      <b/>
      <sz val="11"/>
      <color theme="1"/>
      <name val="Palatino Linotype"/>
      <family val="1"/>
    </font>
    <font>
      <sz val="11"/>
      <color theme="1"/>
      <name val="Symbol"/>
      <family val="1"/>
      <charset val="2"/>
    </font>
    <font>
      <sz val="7"/>
      <color theme="1"/>
      <name val="Times New Roman"/>
      <family val="1"/>
    </font>
    <font>
      <sz val="11"/>
      <color theme="1"/>
      <name val="Palatino Linotype"/>
      <family val="1"/>
    </font>
    <font>
      <vertAlign val="subscript"/>
      <sz val="11"/>
      <color theme="1"/>
      <name val="Palatino Linotype"/>
      <family val="1"/>
    </font>
    <font>
      <sz val="8"/>
      <color theme="1"/>
      <name val="Arial"/>
      <family val="2"/>
    </font>
    <font>
      <u/>
      <sz val="11"/>
      <color theme="1"/>
      <name val="Palatino Linotype"/>
      <family val="1"/>
    </font>
    <font>
      <sz val="12"/>
      <color theme="1"/>
      <name val="Calibri"/>
      <family val="2"/>
      <scheme val="minor"/>
    </font>
    <font>
      <b/>
      <sz val="10"/>
      <color theme="1"/>
      <name val="Times New Roman"/>
      <family val="1"/>
    </font>
    <font>
      <sz val="10"/>
      <color theme="1"/>
      <name val="Symbol"/>
      <family val="1"/>
      <charset val="2"/>
    </font>
    <font>
      <sz val="10"/>
      <color rgb="FFFF0000"/>
      <name val="Times New Roman"/>
      <family val="1"/>
    </font>
    <font>
      <b/>
      <sz val="11"/>
      <color theme="1"/>
      <name val="Calibri"/>
      <family val="2"/>
      <scheme val="minor"/>
    </font>
    <font>
      <b/>
      <sz val="14"/>
      <color theme="1"/>
      <name val="Calibri"/>
      <family val="2"/>
      <scheme val="minor"/>
    </font>
    <font>
      <b/>
      <sz val="14"/>
      <name val="Arial"/>
      <family val="2"/>
    </font>
    <font>
      <sz val="11"/>
      <color theme="1"/>
      <name val="Calibri"/>
      <family val="2"/>
      <scheme val="minor"/>
    </font>
    <font>
      <sz val="9"/>
      <color indexed="81"/>
      <name val="Tahoma"/>
      <family val="2"/>
    </font>
    <font>
      <b/>
      <sz val="9"/>
      <color indexed="81"/>
      <name val="Tahoma"/>
      <family val="2"/>
    </font>
    <font>
      <sz val="10"/>
      <name val="Times New Roman"/>
      <family val="1"/>
    </font>
    <font>
      <b/>
      <sz val="10"/>
      <name val="Times New Roman"/>
      <family val="1"/>
    </font>
    <font>
      <sz val="11"/>
      <color rgb="FF000000"/>
      <name val="Calibri"/>
      <charset val="1"/>
    </font>
    <font>
      <b/>
      <sz val="18"/>
      <color rgb="FF000000"/>
      <name val="Calibri"/>
      <charset val="1"/>
    </font>
    <font>
      <sz val="12"/>
      <color rgb="FF000000"/>
      <name val="Calibri"/>
      <charset val="1"/>
    </font>
    <font>
      <sz val="12"/>
      <color rgb="FF000000"/>
      <name val="Arial"/>
      <charset val="1"/>
    </font>
    <font>
      <sz val="12"/>
      <color rgb="FF000000"/>
      <name val="Palatino Linotype"/>
      <charset val="1"/>
    </font>
    <font>
      <u/>
      <sz val="12"/>
      <color rgb="FF0000FF"/>
      <name val="Calibri"/>
      <charset val="1"/>
    </font>
    <font>
      <b/>
      <sz val="18"/>
      <color rgb="FF000000"/>
      <name val="Calibri"/>
      <family val="2"/>
      <scheme val="minor"/>
    </font>
    <font>
      <sz val="12"/>
      <color rgb="FF000000"/>
      <name val="Calibri"/>
      <family val="2"/>
      <scheme val="minor"/>
    </font>
    <font>
      <sz val="11"/>
      <color rgb="FF000000"/>
      <name val="Calibri"/>
      <family val="2"/>
      <scheme val="minor"/>
    </font>
    <font>
      <sz val="12"/>
      <color rgb="FF000000"/>
      <name val="Calibri"/>
      <family val="2"/>
    </font>
    <font>
      <sz val="14"/>
      <color rgb="FF000000"/>
      <name val="Calibri"/>
      <family val="2"/>
    </font>
    <font>
      <u/>
      <sz val="14"/>
      <color rgb="FF000000"/>
      <name val="Calibri"/>
      <family val="2"/>
    </font>
    <font>
      <b/>
      <sz val="14"/>
      <color rgb="FF000000"/>
      <name val="Calibri"/>
      <family val="2"/>
    </font>
  </fonts>
  <fills count="6">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s>
  <borders count="46">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indexed="64"/>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thin">
        <color rgb="FF000000"/>
      </right>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style="thin">
        <color rgb="FF000000"/>
      </bottom>
      <diagonal/>
    </border>
    <border>
      <left style="thin">
        <color rgb="FF000000"/>
      </left>
      <right/>
      <top/>
      <bottom style="medium">
        <color indexed="64"/>
      </bottom>
      <diagonal/>
    </border>
    <border>
      <left style="thin">
        <color rgb="FF000000"/>
      </left>
      <right/>
      <top style="medium">
        <color rgb="FF000000"/>
      </top>
      <bottom style="medium">
        <color rgb="FF000000"/>
      </bottom>
      <diagonal/>
    </border>
  </borders>
  <cellStyleXfs count="3">
    <xf numFmtId="0" fontId="0" fillId="0" borderId="0"/>
    <xf numFmtId="43" fontId="21" fillId="0" borderId="0" applyFont="0" applyFill="0" applyBorder="0" applyAlignment="0" applyProtection="0"/>
    <xf numFmtId="0" fontId="26" fillId="0" borderId="0"/>
  </cellStyleXfs>
  <cellXfs count="283">
    <xf numFmtId="0" fontId="0" fillId="0" borderId="0" xfId="0"/>
    <xf numFmtId="0" fontId="0" fillId="0" borderId="0" xfId="0" applyBorder="1"/>
    <xf numFmtId="0" fontId="3" fillId="0" borderId="0" xfId="0" applyFont="1" applyBorder="1" applyAlignment="1">
      <alignment horizontal="justify" vertical="top" wrapText="1"/>
    </xf>
    <xf numFmtId="0" fontId="4" fillId="0" borderId="0" xfId="0" applyFont="1" applyBorder="1" applyAlignment="1">
      <alignment horizontal="justify" vertical="top" wrapText="1"/>
    </xf>
    <xf numFmtId="0" fontId="4" fillId="0" borderId="0" xfId="0" applyFont="1" applyBorder="1" applyAlignment="1">
      <alignment horizontal="center" vertical="top" wrapText="1"/>
    </xf>
    <xf numFmtId="0" fontId="6" fillId="0" borderId="0" xfId="0" applyFont="1" applyBorder="1"/>
    <xf numFmtId="0" fontId="2" fillId="0" borderId="0" xfId="0" applyFont="1" applyBorder="1"/>
    <xf numFmtId="0" fontId="4" fillId="0" borderId="0" xfId="0" applyFont="1" applyBorder="1" applyAlignment="1">
      <alignment horizontal="center"/>
    </xf>
    <xf numFmtId="0" fontId="4" fillId="0" borderId="0" xfId="0" applyFont="1" applyBorder="1" applyAlignment="1">
      <alignment horizontal="left"/>
    </xf>
    <xf numFmtId="0" fontId="7" fillId="0" borderId="0" xfId="0" applyFont="1"/>
    <xf numFmtId="0" fontId="8" fillId="0" borderId="0" xfId="0" applyFont="1" applyAlignment="1">
      <alignment horizontal="left" indent="5"/>
    </xf>
    <xf numFmtId="0" fontId="15" fillId="0" borderId="0" xfId="0" applyFont="1" applyAlignment="1">
      <alignment horizontal="justify"/>
    </xf>
    <xf numFmtId="0" fontId="16" fillId="0" borderId="0" xfId="0" applyFont="1" applyAlignment="1">
      <alignment horizontal="justify"/>
    </xf>
    <xf numFmtId="0" fontId="2" fillId="0" borderId="0" xfId="0" applyFont="1" applyBorder="1" applyAlignment="1">
      <alignment horizontal="center"/>
    </xf>
    <xf numFmtId="0" fontId="0" fillId="0" borderId="0" xfId="0" applyAlignment="1">
      <alignment horizontal="center"/>
    </xf>
    <xf numFmtId="0" fontId="0" fillId="0" borderId="6" xfId="0" applyBorder="1"/>
    <xf numFmtId="0" fontId="4" fillId="0" borderId="6" xfId="0" applyFont="1" applyBorder="1" applyAlignment="1">
      <alignment horizontal="center"/>
    </xf>
    <xf numFmtId="0" fontId="2" fillId="0" borderId="6" xfId="0" applyFont="1" applyBorder="1"/>
    <xf numFmtId="0" fontId="0" fillId="0" borderId="7" xfId="0" applyBorder="1"/>
    <xf numFmtId="0" fontId="4" fillId="0" borderId="7" xfId="0" applyFont="1" applyBorder="1" applyAlignment="1">
      <alignment horizontal="center" vertical="top" wrapText="1"/>
    </xf>
    <xf numFmtId="0" fontId="4" fillId="0" borderId="7" xfId="0" applyFont="1" applyBorder="1" applyAlignment="1">
      <alignment horizontal="center"/>
    </xf>
    <xf numFmtId="0" fontId="2" fillId="0" borderId="7" xfId="0" applyFont="1" applyBorder="1" applyAlignment="1">
      <alignment horizontal="center"/>
    </xf>
    <xf numFmtId="0" fontId="0" fillId="0" borderId="7" xfId="0" applyBorder="1" applyAlignment="1">
      <alignment horizontal="center"/>
    </xf>
    <xf numFmtId="0" fontId="2" fillId="0" borderId="7" xfId="0" applyFont="1" applyBorder="1"/>
    <xf numFmtId="0" fontId="2" fillId="0" borderId="9" xfId="0" applyFont="1" applyBorder="1"/>
    <xf numFmtId="0" fontId="0" fillId="0" borderId="9" xfId="0" applyBorder="1"/>
    <xf numFmtId="0" fontId="0" fillId="0" borderId="8" xfId="0" applyBorder="1"/>
    <xf numFmtId="0" fontId="6" fillId="0" borderId="7" xfId="0" applyFont="1" applyBorder="1"/>
    <xf numFmtId="0" fontId="4" fillId="0" borderId="7" xfId="0" applyFont="1" applyBorder="1" applyAlignment="1">
      <alignment horizontal="justify" vertical="top" wrapText="1"/>
    </xf>
    <xf numFmtId="0" fontId="2" fillId="0" borderId="8" xfId="0" applyFont="1" applyBorder="1"/>
    <xf numFmtId="0" fontId="2" fillId="0" borderId="7" xfId="0" applyFont="1" applyFill="1" applyBorder="1"/>
    <xf numFmtId="0" fontId="7" fillId="0" borderId="0" xfId="0" applyFont="1" applyBorder="1"/>
    <xf numFmtId="0" fontId="8" fillId="0" borderId="0" xfId="0" applyFont="1" applyBorder="1" applyAlignment="1">
      <alignment horizontal="left" indent="5"/>
    </xf>
    <xf numFmtId="0" fontId="0" fillId="0" borderId="10" xfId="0" applyBorder="1"/>
    <xf numFmtId="0" fontId="19" fillId="0" borderId="0" xfId="0" applyFont="1" applyBorder="1"/>
    <xf numFmtId="0" fontId="19" fillId="0" borderId="0" xfId="0" applyFont="1"/>
    <xf numFmtId="0" fontId="0" fillId="0" borderId="12" xfId="0" applyBorder="1"/>
    <xf numFmtId="0" fontId="4" fillId="0" borderId="12" xfId="0" applyFont="1" applyBorder="1" applyAlignment="1">
      <alignment horizontal="center" vertical="top" wrapText="1"/>
    </xf>
    <xf numFmtId="0" fontId="4" fillId="0" borderId="12" xfId="0" applyFont="1" applyBorder="1" applyAlignment="1">
      <alignment horizontal="center"/>
    </xf>
    <xf numFmtId="0" fontId="2" fillId="0" borderId="12" xfId="0" applyFont="1" applyBorder="1"/>
    <xf numFmtId="0" fontId="2" fillId="0" borderId="13" xfId="0" applyFont="1" applyBorder="1"/>
    <xf numFmtId="0" fontId="4" fillId="0" borderId="7" xfId="0" applyFont="1" applyBorder="1" applyAlignment="1">
      <alignment horizontal="left"/>
    </xf>
    <xf numFmtId="0" fontId="3" fillId="0" borderId="11" xfId="0" applyFont="1" applyBorder="1" applyAlignment="1">
      <alignment horizontal="justify" vertical="top" wrapText="1"/>
    </xf>
    <xf numFmtId="0" fontId="2" fillId="0" borderId="14" xfId="0" applyFont="1" applyBorder="1"/>
    <xf numFmtId="0" fontId="4" fillId="0" borderId="4" xfId="0" applyFont="1" applyBorder="1" applyAlignment="1">
      <alignment horizontal="center"/>
    </xf>
    <xf numFmtId="0" fontId="4" fillId="0" borderId="14" xfId="0" applyFont="1" applyBorder="1" applyAlignment="1">
      <alignment horizontal="center"/>
    </xf>
    <xf numFmtId="0" fontId="4" fillId="0" borderId="14" xfId="0" applyFont="1" applyBorder="1" applyAlignment="1">
      <alignment horizontal="left"/>
    </xf>
    <xf numFmtId="0" fontId="0" fillId="0" borderId="4" xfId="0" applyBorder="1"/>
    <xf numFmtId="0" fontId="0" fillId="0" borderId="16" xfId="0" applyBorder="1"/>
    <xf numFmtId="0" fontId="4" fillId="0" borderId="15" xfId="0" applyFont="1" applyBorder="1" applyAlignment="1">
      <alignment horizontal="left"/>
    </xf>
    <xf numFmtId="3" fontId="4" fillId="0" borderId="17" xfId="0" applyNumberFormat="1" applyFont="1" applyBorder="1" applyAlignment="1">
      <alignment horizontal="center"/>
    </xf>
    <xf numFmtId="0" fontId="2" fillId="0" borderId="4" xfId="0" applyFont="1" applyBorder="1"/>
    <xf numFmtId="0" fontId="20" fillId="0" borderId="0" xfId="0" applyFont="1"/>
    <xf numFmtId="0" fontId="4" fillId="0" borderId="7" xfId="0" applyFont="1" applyBorder="1" applyAlignment="1">
      <alignment horizontal="center"/>
    </xf>
    <xf numFmtId="0" fontId="15" fillId="0" borderId="8" xfId="0" applyFont="1" applyBorder="1"/>
    <xf numFmtId="0" fontId="15" fillId="0" borderId="7" xfId="0" applyFont="1" applyFill="1" applyBorder="1"/>
    <xf numFmtId="0" fontId="2" fillId="0" borderId="0" xfId="0" applyFont="1" applyFill="1" applyBorder="1" applyAlignment="1">
      <alignment horizontal="center"/>
    </xf>
    <xf numFmtId="0" fontId="15" fillId="3" borderId="8" xfId="0" applyFont="1" applyFill="1" applyBorder="1"/>
    <xf numFmtId="0" fontId="0" fillId="3" borderId="9" xfId="0" applyFill="1" applyBorder="1"/>
    <xf numFmtId="0" fontId="0" fillId="3" borderId="8" xfId="0" applyFill="1" applyBorder="1"/>
    <xf numFmtId="0" fontId="0" fillId="3" borderId="0" xfId="0" applyFill="1"/>
    <xf numFmtId="0" fontId="15" fillId="3" borderId="7" xfId="0" applyFont="1" applyFill="1" applyBorder="1"/>
    <xf numFmtId="164" fontId="0" fillId="0" borderId="0" xfId="0" applyNumberFormat="1"/>
    <xf numFmtId="0" fontId="0" fillId="3" borderId="7" xfId="0" applyFill="1" applyBorder="1"/>
    <xf numFmtId="0" fontId="2" fillId="0" borderId="7" xfId="0" applyFont="1" applyFill="1" applyBorder="1" applyAlignment="1">
      <alignment horizontal="center"/>
    </xf>
    <xf numFmtId="164" fontId="0" fillId="0" borderId="0" xfId="0" applyNumberFormat="1" applyBorder="1"/>
    <xf numFmtId="0" fontId="0" fillId="0" borderId="0" xfId="0" applyFill="1" applyBorder="1"/>
    <xf numFmtId="165" fontId="0" fillId="0" borderId="0" xfId="1" applyNumberFormat="1" applyFont="1"/>
    <xf numFmtId="0" fontId="0" fillId="0" borderId="7" xfId="0" applyFill="1" applyBorder="1"/>
    <xf numFmtId="164" fontId="0" fillId="0" borderId="7" xfId="0" applyNumberFormat="1" applyBorder="1"/>
    <xf numFmtId="0" fontId="0" fillId="0" borderId="0" xfId="0" applyBorder="1" applyAlignment="1">
      <alignment horizontal="right"/>
    </xf>
    <xf numFmtId="1" fontId="0" fillId="0" borderId="0" xfId="0" applyNumberFormat="1" applyBorder="1"/>
    <xf numFmtId="0" fontId="0" fillId="2" borderId="0" xfId="0" applyFill="1" applyBorder="1"/>
    <xf numFmtId="0" fontId="24" fillId="0" borderId="0" xfId="0" applyFont="1" applyBorder="1" applyAlignment="1">
      <alignment horizontal="justify" vertical="center"/>
    </xf>
    <xf numFmtId="0" fontId="25" fillId="0" borderId="0" xfId="0" applyFont="1" applyBorder="1" applyAlignment="1">
      <alignment horizontal="center" vertical="center"/>
    </xf>
    <xf numFmtId="1" fontId="24" fillId="0" borderId="0" xfId="0" applyNumberFormat="1" applyFont="1" applyBorder="1" applyAlignment="1">
      <alignment horizontal="right" vertical="center"/>
    </xf>
    <xf numFmtId="0" fontId="24" fillId="0" borderId="0" xfId="0" applyFont="1" applyBorder="1" applyAlignment="1">
      <alignment horizontal="right" vertical="center"/>
    </xf>
    <xf numFmtId="0" fontId="0" fillId="0" borderId="18" xfId="0" applyBorder="1"/>
    <xf numFmtId="0" fontId="0" fillId="0" borderId="5" xfId="0" applyBorder="1"/>
    <xf numFmtId="0" fontId="0" fillId="0" borderId="1" xfId="0" applyBorder="1"/>
    <xf numFmtId="0" fontId="4" fillId="0" borderId="9" xfId="0" applyFont="1" applyBorder="1" applyAlignment="1">
      <alignment horizontal="justify" vertical="top" wrapText="1"/>
    </xf>
    <xf numFmtId="0" fontId="4" fillId="0" borderId="8" xfId="0" applyFont="1" applyBorder="1" applyAlignment="1">
      <alignment horizontal="justify" vertical="top" wrapText="1"/>
    </xf>
    <xf numFmtId="0" fontId="4" fillId="0" borderId="13" xfId="0" applyFont="1" applyBorder="1" applyAlignment="1">
      <alignment horizontal="center" vertical="top" wrapText="1"/>
    </xf>
    <xf numFmtId="0" fontId="4" fillId="0" borderId="8" xfId="0" applyFont="1" applyBorder="1" applyAlignment="1">
      <alignment horizontal="center" vertical="top" wrapText="1"/>
    </xf>
    <xf numFmtId="0" fontId="0" fillId="0" borderId="7" xfId="0" applyFont="1" applyBorder="1"/>
    <xf numFmtId="0" fontId="0" fillId="0" borderId="12" xfId="0" applyFont="1" applyBorder="1"/>
    <xf numFmtId="0" fontId="0" fillId="0" borderId="0" xfId="0" applyFont="1" applyBorder="1"/>
    <xf numFmtId="0" fontId="0" fillId="0" borderId="0" xfId="0" applyFont="1"/>
    <xf numFmtId="0" fontId="0" fillId="0" borderId="0" xfId="0" applyFont="1" applyFill="1" applyBorder="1"/>
    <xf numFmtId="0" fontId="0" fillId="0" borderId="7" xfId="0" applyFont="1" applyFill="1" applyBorder="1"/>
    <xf numFmtId="1" fontId="0" fillId="0" borderId="0" xfId="0" applyNumberFormat="1" applyFont="1"/>
    <xf numFmtId="1" fontId="0" fillId="0" borderId="7" xfId="0" applyNumberFormat="1" applyFont="1" applyBorder="1"/>
    <xf numFmtId="166" fontId="0" fillId="0" borderId="0" xfId="0" applyNumberFormat="1"/>
    <xf numFmtId="1" fontId="0" fillId="0" borderId="0" xfId="0" applyNumberFormat="1"/>
    <xf numFmtId="166" fontId="0" fillId="0" borderId="7" xfId="0" applyNumberFormat="1" applyBorder="1"/>
    <xf numFmtId="1" fontId="0" fillId="0" borderId="7" xfId="0" applyNumberFormat="1" applyBorder="1"/>
    <xf numFmtId="166" fontId="0" fillId="0" borderId="0" xfId="0" applyNumberFormat="1" applyFont="1"/>
    <xf numFmtId="166" fontId="0" fillId="0" borderId="7" xfId="0" applyNumberFormat="1" applyFont="1" applyBorder="1"/>
    <xf numFmtId="0" fontId="27" fillId="0" borderId="0" xfId="2" applyNumberFormat="1" applyFont="1" applyFill="1" applyBorder="1" applyAlignment="1"/>
    <xf numFmtId="0" fontId="28" fillId="0" borderId="0" xfId="2" applyNumberFormat="1" applyFont="1" applyFill="1" applyBorder="1" applyAlignment="1"/>
    <xf numFmtId="0" fontId="28" fillId="0" borderId="0" xfId="2" applyNumberFormat="1" applyFont="1" applyFill="1" applyBorder="1" applyAlignment="1">
      <alignment horizontal="center"/>
    </xf>
    <xf numFmtId="0" fontId="29" fillId="0" borderId="19" xfId="2" applyNumberFormat="1" applyFont="1" applyFill="1" applyBorder="1" applyAlignment="1">
      <alignment vertical="top" wrapText="1"/>
    </xf>
    <xf numFmtId="0" fontId="29" fillId="0" borderId="20" xfId="2" applyNumberFormat="1" applyFont="1" applyFill="1" applyBorder="1" applyAlignment="1">
      <alignment vertical="top" wrapText="1"/>
    </xf>
    <xf numFmtId="0" fontId="29" fillId="0" borderId="21" xfId="2" applyNumberFormat="1" applyFont="1" applyFill="1" applyBorder="1" applyAlignment="1">
      <alignment horizontal="center" vertical="top" wrapText="1"/>
    </xf>
    <xf numFmtId="0" fontId="28" fillId="0" borderId="22" xfId="2" applyNumberFormat="1" applyFont="1" applyFill="1" applyBorder="1" applyAlignment="1"/>
    <xf numFmtId="0" fontId="28" fillId="0" borderId="23" xfId="2" applyNumberFormat="1" applyFont="1" applyFill="1" applyBorder="1" applyAlignment="1">
      <alignment horizontal="center"/>
    </xf>
    <xf numFmtId="0" fontId="28" fillId="0" borderId="24" xfId="2" applyNumberFormat="1" applyFont="1" applyFill="1" applyBorder="1" applyAlignment="1">
      <alignment horizontal="center"/>
    </xf>
    <xf numFmtId="0" fontId="29" fillId="0" borderId="25" xfId="2" applyNumberFormat="1" applyFont="1" applyFill="1" applyBorder="1" applyAlignment="1">
      <alignment vertical="top" wrapText="1"/>
    </xf>
    <xf numFmtId="0" fontId="30" fillId="0" borderId="26" xfId="2" applyNumberFormat="1" applyFont="1" applyFill="1" applyBorder="1" applyAlignment="1">
      <alignment vertical="top" wrapText="1"/>
    </xf>
    <xf numFmtId="0" fontId="29" fillId="0" borderId="0" xfId="2" applyNumberFormat="1" applyFont="1" applyFill="1" applyBorder="1" applyAlignment="1">
      <alignment horizontal="center" vertical="top" wrapText="1"/>
    </xf>
    <xf numFmtId="0" fontId="28" fillId="0" borderId="27" xfId="2" applyNumberFormat="1" applyFont="1" applyFill="1" applyBorder="1" applyAlignment="1"/>
    <xf numFmtId="0" fontId="28" fillId="0" borderId="27" xfId="2" applyNumberFormat="1" applyFont="1" applyFill="1" applyBorder="1" applyAlignment="1">
      <alignment horizontal="center"/>
    </xf>
    <xf numFmtId="0" fontId="29" fillId="0" borderId="28" xfId="2" applyNumberFormat="1" applyFont="1" applyFill="1" applyBorder="1" applyAlignment="1">
      <alignment vertical="top" wrapText="1"/>
    </xf>
    <xf numFmtId="0" fontId="30" fillId="0" borderId="28" xfId="2" applyNumberFormat="1" applyFont="1" applyFill="1" applyBorder="1" applyAlignment="1">
      <alignment vertical="top" wrapText="1"/>
    </xf>
    <xf numFmtId="0" fontId="29" fillId="0" borderId="29" xfId="2" applyNumberFormat="1" applyFont="1" applyFill="1" applyBorder="1" applyAlignment="1">
      <alignment horizontal="center" vertical="top" wrapText="1"/>
    </xf>
    <xf numFmtId="0" fontId="28" fillId="0" borderId="28" xfId="2" applyNumberFormat="1" applyFont="1" applyFill="1" applyBorder="1" applyAlignment="1"/>
    <xf numFmtId="0" fontId="28" fillId="0" borderId="28" xfId="2" applyNumberFormat="1" applyFont="1" applyFill="1" applyBorder="1" applyAlignment="1">
      <alignment horizontal="center"/>
    </xf>
    <xf numFmtId="0" fontId="29" fillId="0" borderId="30" xfId="2" applyNumberFormat="1" applyFont="1" applyFill="1" applyBorder="1" applyAlignment="1">
      <alignment vertical="top" wrapText="1"/>
    </xf>
    <xf numFmtId="0" fontId="30" fillId="0" borderId="30" xfId="2" applyNumberFormat="1" applyFont="1" applyFill="1" applyBorder="1" applyAlignment="1">
      <alignment vertical="top" wrapText="1"/>
    </xf>
    <xf numFmtId="0" fontId="29" fillId="0" borderId="31" xfId="2" applyNumberFormat="1" applyFont="1" applyFill="1" applyBorder="1" applyAlignment="1">
      <alignment horizontal="center" vertical="top" wrapText="1"/>
    </xf>
    <xf numFmtId="0" fontId="28" fillId="0" borderId="32" xfId="2" applyNumberFormat="1" applyFont="1" applyFill="1" applyBorder="1" applyAlignment="1"/>
    <xf numFmtId="0" fontId="28" fillId="0" borderId="32" xfId="2" applyNumberFormat="1" applyFont="1" applyFill="1" applyBorder="1" applyAlignment="1">
      <alignment horizontal="center"/>
    </xf>
    <xf numFmtId="0" fontId="29" fillId="0" borderId="27" xfId="2" applyNumberFormat="1" applyFont="1" applyFill="1" applyBorder="1" applyAlignment="1">
      <alignment vertical="top" wrapText="1"/>
    </xf>
    <xf numFmtId="0" fontId="30" fillId="0" borderId="27" xfId="2" applyNumberFormat="1" applyFont="1" applyFill="1" applyBorder="1" applyAlignment="1">
      <alignment vertical="top" wrapText="1"/>
    </xf>
    <xf numFmtId="0" fontId="29" fillId="0" borderId="33" xfId="2" applyNumberFormat="1" applyFont="1" applyFill="1" applyBorder="1" applyAlignment="1">
      <alignment horizontal="center" vertical="top" wrapText="1"/>
    </xf>
    <xf numFmtId="0" fontId="28" fillId="0" borderId="32" xfId="2" applyNumberFormat="1" applyFont="1" applyFill="1" applyBorder="1" applyAlignment="1">
      <alignment wrapText="1"/>
    </xf>
    <xf numFmtId="0" fontId="29" fillId="0" borderId="34" xfId="2" applyNumberFormat="1" applyFont="1" applyFill="1" applyBorder="1" applyAlignment="1">
      <alignment vertical="top" wrapText="1"/>
    </xf>
    <xf numFmtId="0" fontId="30" fillId="0" borderId="34" xfId="2" applyNumberFormat="1" applyFont="1" applyFill="1" applyBorder="1" applyAlignment="1">
      <alignment vertical="top" wrapText="1"/>
    </xf>
    <xf numFmtId="0" fontId="29" fillId="0" borderId="35" xfId="2" applyNumberFormat="1" applyFont="1" applyFill="1" applyBorder="1" applyAlignment="1">
      <alignment horizontal="center" vertical="top" wrapText="1"/>
    </xf>
    <xf numFmtId="0" fontId="28" fillId="0" borderId="34" xfId="2" applyNumberFormat="1" applyFont="1" applyFill="1" applyBorder="1" applyAlignment="1"/>
    <xf numFmtId="0" fontId="29" fillId="0" borderId="2" xfId="2" applyNumberFormat="1" applyFont="1" applyFill="1" applyBorder="1" applyAlignment="1">
      <alignment vertical="top" wrapText="1"/>
    </xf>
    <xf numFmtId="0" fontId="30" fillId="0" borderId="2" xfId="2" applyNumberFormat="1" applyFont="1" applyFill="1" applyBorder="1" applyAlignment="1">
      <alignment vertical="top" wrapText="1"/>
    </xf>
    <xf numFmtId="0" fontId="29" fillId="0" borderId="2" xfId="2" applyNumberFormat="1" applyFont="1" applyFill="1" applyBorder="1" applyAlignment="1">
      <alignment horizontal="center" vertical="top" wrapText="1"/>
    </xf>
    <xf numFmtId="0" fontId="28" fillId="0" borderId="2" xfId="2" applyNumberFormat="1" applyFont="1" applyFill="1" applyBorder="1" applyAlignment="1">
      <alignment wrapText="1"/>
    </xf>
    <xf numFmtId="0" fontId="28" fillId="0" borderId="2" xfId="2" applyNumberFormat="1" applyFont="1" applyFill="1" applyBorder="1" applyAlignment="1">
      <alignment horizontal="center"/>
    </xf>
    <xf numFmtId="0" fontId="29" fillId="0" borderId="36" xfId="2" applyNumberFormat="1" applyFont="1" applyFill="1" applyBorder="1" applyAlignment="1">
      <alignment vertical="top" wrapText="1"/>
    </xf>
    <xf numFmtId="0" fontId="30" fillId="0" borderId="36" xfId="2" applyNumberFormat="1" applyFont="1" applyFill="1" applyBorder="1" applyAlignment="1">
      <alignment vertical="top" wrapText="1"/>
    </xf>
    <xf numFmtId="0" fontId="29" fillId="0" borderId="37" xfId="2" applyNumberFormat="1" applyFont="1" applyFill="1" applyBorder="1" applyAlignment="1">
      <alignment horizontal="center" vertical="top" wrapText="1"/>
    </xf>
    <xf numFmtId="0" fontId="1" fillId="4" borderId="3" xfId="2" applyFont="1" applyFill="1" applyBorder="1" applyAlignment="1">
      <alignment wrapText="1"/>
    </xf>
    <xf numFmtId="0" fontId="28" fillId="4" borderId="38" xfId="2" applyNumberFormat="1" applyFont="1" applyFill="1" applyBorder="1" applyAlignment="1">
      <alignment horizontal="center"/>
    </xf>
    <xf numFmtId="0" fontId="28" fillId="4" borderId="0" xfId="2" applyNumberFormat="1" applyFont="1" applyFill="1" applyBorder="1" applyAlignment="1"/>
    <xf numFmtId="0" fontId="1" fillId="0" borderId="39" xfId="2" applyFont="1" applyBorder="1" applyAlignment="1">
      <alignment horizontal="center"/>
    </xf>
    <xf numFmtId="0" fontId="1" fillId="0" borderId="40" xfId="2" applyFont="1" applyBorder="1" applyAlignment="1">
      <alignment horizontal="center"/>
    </xf>
    <xf numFmtId="0" fontId="28" fillId="0" borderId="41" xfId="2" applyNumberFormat="1" applyFont="1" applyFill="1" applyBorder="1" applyAlignment="1"/>
    <xf numFmtId="0" fontId="28" fillId="0" borderId="34" xfId="2" applyNumberFormat="1" applyFont="1" applyFill="1" applyBorder="1" applyAlignment="1">
      <alignment horizontal="center"/>
    </xf>
    <xf numFmtId="0" fontId="28" fillId="0" borderId="2" xfId="2" applyNumberFormat="1" applyFont="1" applyFill="1" applyBorder="1" applyAlignment="1"/>
    <xf numFmtId="0" fontId="28" fillId="0" borderId="38" xfId="2" applyNumberFormat="1" applyFont="1" applyFill="1" applyBorder="1" applyAlignment="1"/>
    <xf numFmtId="0" fontId="28" fillId="0" borderId="38" xfId="2" applyNumberFormat="1" applyFont="1" applyFill="1" applyBorder="1" applyAlignment="1">
      <alignment horizontal="center"/>
    </xf>
    <xf numFmtId="0" fontId="29" fillId="0" borderId="41" xfId="2" applyNumberFormat="1" applyFont="1" applyFill="1" applyBorder="1" applyAlignment="1">
      <alignment vertical="top" wrapText="1"/>
    </xf>
    <xf numFmtId="0" fontId="30" fillId="0" borderId="41" xfId="2" applyNumberFormat="1" applyFont="1" applyFill="1" applyBorder="1" applyAlignment="1">
      <alignment vertical="top" wrapText="1"/>
    </xf>
    <xf numFmtId="0" fontId="29" fillId="0" borderId="42" xfId="2" applyNumberFormat="1" applyFont="1" applyFill="1" applyBorder="1" applyAlignment="1">
      <alignment horizontal="center" vertical="top" wrapText="1"/>
    </xf>
    <xf numFmtId="0" fontId="28" fillId="0" borderId="43" xfId="2" applyNumberFormat="1" applyFont="1" applyFill="1" applyBorder="1" applyAlignment="1"/>
    <xf numFmtId="49" fontId="31" fillId="0" borderId="0" xfId="2" applyNumberFormat="1" applyFont="1" applyFill="1" applyBorder="1" applyAlignment="1"/>
    <xf numFmtId="0" fontId="29" fillId="0" borderId="0" xfId="2" applyNumberFormat="1" applyFont="1" applyFill="1" applyBorder="1" applyAlignment="1"/>
    <xf numFmtId="0" fontId="26" fillId="0" borderId="0" xfId="2" applyNumberFormat="1" applyFont="1" applyFill="1" applyBorder="1" applyAlignment="1">
      <alignment horizontal="center"/>
    </xf>
    <xf numFmtId="0" fontId="26" fillId="0" borderId="0" xfId="2"/>
    <xf numFmtId="0" fontId="1" fillId="0" borderId="40" xfId="2" applyFont="1" applyBorder="1" applyAlignment="1">
      <alignment wrapText="1"/>
    </xf>
    <xf numFmtId="0" fontId="32" fillId="0" borderId="0" xfId="2" applyNumberFormat="1" applyFont="1" applyFill="1" applyBorder="1" applyAlignment="1"/>
    <xf numFmtId="0" fontId="33" fillId="0" borderId="0" xfId="2" applyNumberFormat="1" applyFont="1" applyFill="1" applyBorder="1" applyAlignment="1"/>
    <xf numFmtId="0" fontId="33" fillId="0" borderId="0" xfId="2" applyNumberFormat="1" applyFont="1" applyFill="1" applyBorder="1" applyAlignment="1">
      <alignment horizontal="center"/>
    </xf>
    <xf numFmtId="0" fontId="33" fillId="0" borderId="19" xfId="2" applyNumberFormat="1" applyFont="1" applyFill="1" applyBorder="1" applyAlignment="1">
      <alignment vertical="top" wrapText="1"/>
    </xf>
    <xf numFmtId="0" fontId="33" fillId="0" borderId="20" xfId="2" applyNumberFormat="1" applyFont="1" applyFill="1" applyBorder="1" applyAlignment="1">
      <alignment vertical="top" wrapText="1"/>
    </xf>
    <xf numFmtId="0" fontId="33" fillId="0" borderId="21" xfId="2" applyNumberFormat="1" applyFont="1" applyFill="1" applyBorder="1" applyAlignment="1">
      <alignment horizontal="center" vertical="top" wrapText="1"/>
    </xf>
    <xf numFmtId="0" fontId="33" fillId="0" borderId="22" xfId="2" applyNumberFormat="1" applyFont="1" applyFill="1" applyBorder="1" applyAlignment="1"/>
    <xf numFmtId="0" fontId="33" fillId="0" borderId="23" xfId="2" applyNumberFormat="1" applyFont="1" applyFill="1" applyBorder="1" applyAlignment="1">
      <alignment horizontal="center"/>
    </xf>
    <xf numFmtId="0" fontId="33" fillId="0" borderId="24" xfId="2" applyNumberFormat="1" applyFont="1" applyFill="1" applyBorder="1" applyAlignment="1">
      <alignment horizontal="center"/>
    </xf>
    <xf numFmtId="0" fontId="33" fillId="0" borderId="25" xfId="2" applyNumberFormat="1" applyFont="1" applyFill="1" applyBorder="1" applyAlignment="1">
      <alignment vertical="top" wrapText="1"/>
    </xf>
    <xf numFmtId="0" fontId="33" fillId="0" borderId="26" xfId="2" applyNumberFormat="1" applyFont="1" applyFill="1" applyBorder="1" applyAlignment="1">
      <alignment vertical="top" wrapText="1"/>
    </xf>
    <xf numFmtId="0" fontId="33" fillId="0" borderId="0" xfId="2" applyNumberFormat="1" applyFont="1" applyFill="1" applyBorder="1" applyAlignment="1">
      <alignment horizontal="center" vertical="top" wrapText="1"/>
    </xf>
    <xf numFmtId="0" fontId="33" fillId="0" borderId="27" xfId="2" applyNumberFormat="1" applyFont="1" applyFill="1" applyBorder="1" applyAlignment="1"/>
    <xf numFmtId="0" fontId="33" fillId="0" borderId="27" xfId="2" applyNumberFormat="1" applyFont="1" applyFill="1" applyBorder="1" applyAlignment="1">
      <alignment horizontal="center"/>
    </xf>
    <xf numFmtId="0" fontId="33" fillId="0" borderId="28" xfId="2" applyNumberFormat="1" applyFont="1" applyFill="1" applyBorder="1" applyAlignment="1">
      <alignment vertical="top" wrapText="1"/>
    </xf>
    <xf numFmtId="0" fontId="33" fillId="0" borderId="29" xfId="2" applyNumberFormat="1" applyFont="1" applyFill="1" applyBorder="1" applyAlignment="1">
      <alignment horizontal="center" vertical="top" wrapText="1"/>
    </xf>
    <xf numFmtId="0" fontId="33" fillId="0" borderId="28" xfId="2" applyNumberFormat="1" applyFont="1" applyFill="1" applyBorder="1" applyAlignment="1"/>
    <xf numFmtId="0" fontId="33" fillId="0" borderId="28" xfId="2" applyNumberFormat="1" applyFont="1" applyFill="1" applyBorder="1" applyAlignment="1">
      <alignment horizontal="center"/>
    </xf>
    <xf numFmtId="0" fontId="33" fillId="0" borderId="30" xfId="2" applyNumberFormat="1" applyFont="1" applyFill="1" applyBorder="1" applyAlignment="1">
      <alignment vertical="top" wrapText="1"/>
    </xf>
    <xf numFmtId="0" fontId="33" fillId="0" borderId="31" xfId="2" applyNumberFormat="1" applyFont="1" applyFill="1" applyBorder="1" applyAlignment="1">
      <alignment horizontal="center" vertical="top" wrapText="1"/>
    </xf>
    <xf numFmtId="0" fontId="33" fillId="0" borderId="32" xfId="2" applyNumberFormat="1" applyFont="1" applyFill="1" applyBorder="1" applyAlignment="1"/>
    <xf numFmtId="0" fontId="33" fillId="0" borderId="32" xfId="2" applyNumberFormat="1" applyFont="1" applyFill="1" applyBorder="1" applyAlignment="1">
      <alignment horizontal="center"/>
    </xf>
    <xf numFmtId="0" fontId="33" fillId="0" borderId="27" xfId="2" applyNumberFormat="1" applyFont="1" applyFill="1" applyBorder="1" applyAlignment="1">
      <alignment vertical="top" wrapText="1"/>
    </xf>
    <xf numFmtId="0" fontId="33" fillId="0" borderId="33" xfId="2" applyNumberFormat="1" applyFont="1" applyFill="1" applyBorder="1" applyAlignment="1">
      <alignment horizontal="center" vertical="top" wrapText="1"/>
    </xf>
    <xf numFmtId="0" fontId="14" fillId="0" borderId="40" xfId="2" applyFont="1" applyBorder="1" applyAlignment="1">
      <alignment wrapText="1"/>
    </xf>
    <xf numFmtId="0" fontId="33" fillId="0" borderId="34" xfId="2" applyNumberFormat="1" applyFont="1" applyFill="1" applyBorder="1" applyAlignment="1">
      <alignment vertical="top" wrapText="1"/>
    </xf>
    <xf numFmtId="0" fontId="33" fillId="0" borderId="35" xfId="2" applyNumberFormat="1" applyFont="1" applyFill="1" applyBorder="1" applyAlignment="1">
      <alignment horizontal="center" vertical="top" wrapText="1"/>
    </xf>
    <xf numFmtId="0" fontId="33" fillId="0" borderId="34" xfId="2" applyNumberFormat="1" applyFont="1" applyFill="1" applyBorder="1" applyAlignment="1"/>
    <xf numFmtId="0" fontId="33" fillId="0" borderId="34" xfId="2" applyNumberFormat="1" applyFont="1" applyFill="1" applyBorder="1" applyAlignment="1">
      <alignment horizontal="center"/>
    </xf>
    <xf numFmtId="0" fontId="14" fillId="0" borderId="2" xfId="2" applyFont="1" applyBorder="1" applyAlignment="1">
      <alignment vertical="top" wrapText="1"/>
    </xf>
    <xf numFmtId="0" fontId="14" fillId="0" borderId="0" xfId="2" applyFont="1"/>
    <xf numFmtId="0" fontId="33" fillId="0" borderId="2" xfId="2" applyNumberFormat="1" applyFont="1" applyFill="1" applyBorder="1" applyAlignment="1">
      <alignment vertical="top" wrapText="1"/>
    </xf>
    <xf numFmtId="0" fontId="33" fillId="0" borderId="2" xfId="2" applyNumberFormat="1" applyFont="1" applyFill="1" applyBorder="1" applyAlignment="1">
      <alignment horizontal="center" vertical="top" wrapText="1"/>
    </xf>
    <xf numFmtId="0" fontId="33" fillId="0" borderId="2" xfId="2" applyNumberFormat="1" applyFont="1" applyFill="1" applyBorder="1" applyAlignment="1">
      <alignment wrapText="1"/>
    </xf>
    <xf numFmtId="0" fontId="33" fillId="0" borderId="2" xfId="2" applyNumberFormat="1" applyFont="1" applyFill="1" applyBorder="1" applyAlignment="1">
      <alignment horizontal="center"/>
    </xf>
    <xf numFmtId="166" fontId="33" fillId="0" borderId="2" xfId="2" applyNumberFormat="1" applyFont="1" applyFill="1" applyBorder="1" applyAlignment="1">
      <alignment horizontal="center"/>
    </xf>
    <xf numFmtId="1" fontId="33" fillId="4" borderId="2" xfId="2" applyNumberFormat="1" applyFont="1" applyFill="1" applyBorder="1" applyAlignment="1">
      <alignment horizontal="center"/>
    </xf>
    <xf numFmtId="0" fontId="33" fillId="4" borderId="0" xfId="2" applyNumberFormat="1" applyFont="1" applyFill="1" applyBorder="1" applyAlignment="1"/>
    <xf numFmtId="0" fontId="33" fillId="0" borderId="36" xfId="2" applyNumberFormat="1" applyFont="1" applyFill="1" applyBorder="1" applyAlignment="1">
      <alignment vertical="top" wrapText="1"/>
    </xf>
    <xf numFmtId="0" fontId="33" fillId="0" borderId="37" xfId="2" applyNumberFormat="1" applyFont="1" applyFill="1" applyBorder="1" applyAlignment="1">
      <alignment horizontal="center" vertical="top" wrapText="1"/>
    </xf>
    <xf numFmtId="0" fontId="14" fillId="4" borderId="3" xfId="2" applyFont="1" applyFill="1" applyBorder="1" applyAlignment="1">
      <alignment horizontal="center"/>
    </xf>
    <xf numFmtId="0" fontId="33" fillId="0" borderId="28" xfId="2" applyNumberFormat="1" applyFont="1" applyFill="1" applyBorder="1" applyAlignment="1">
      <alignment wrapText="1"/>
    </xf>
    <xf numFmtId="0" fontId="14" fillId="0" borderId="39" xfId="2" applyFont="1" applyBorder="1" applyAlignment="1">
      <alignment horizontal="center"/>
    </xf>
    <xf numFmtId="0" fontId="14" fillId="0" borderId="40" xfId="2" applyFont="1" applyBorder="1" applyAlignment="1">
      <alignment horizontal="center"/>
    </xf>
    <xf numFmtId="0" fontId="33" fillId="0" borderId="41" xfId="2" applyNumberFormat="1" applyFont="1" applyFill="1" applyBorder="1" applyAlignment="1"/>
    <xf numFmtId="0" fontId="33" fillId="0" borderId="2" xfId="2" applyNumberFormat="1" applyFont="1" applyFill="1" applyBorder="1" applyAlignment="1"/>
    <xf numFmtId="0" fontId="33" fillId="0" borderId="38" xfId="2" applyNumberFormat="1" applyFont="1" applyFill="1" applyBorder="1" applyAlignment="1"/>
    <xf numFmtId="0" fontId="33" fillId="0" borderId="38" xfId="2" applyNumberFormat="1" applyFont="1" applyFill="1" applyBorder="1" applyAlignment="1">
      <alignment horizontal="center"/>
    </xf>
    <xf numFmtId="0" fontId="33" fillId="0" borderId="41" xfId="2" applyNumberFormat="1" applyFont="1" applyFill="1" applyBorder="1" applyAlignment="1">
      <alignment vertical="top" wrapText="1"/>
    </xf>
    <xf numFmtId="0" fontId="33" fillId="0" borderId="42" xfId="2" applyNumberFormat="1" applyFont="1" applyFill="1" applyBorder="1" applyAlignment="1">
      <alignment horizontal="center" vertical="top" wrapText="1"/>
    </xf>
    <xf numFmtId="0" fontId="33" fillId="0" borderId="43" xfId="2" applyNumberFormat="1" applyFont="1" applyFill="1" applyBorder="1" applyAlignment="1"/>
    <xf numFmtId="0" fontId="34" fillId="0" borderId="0" xfId="2" applyNumberFormat="1" applyFont="1" applyFill="1" applyBorder="1" applyAlignment="1">
      <alignment horizontal="center"/>
    </xf>
    <xf numFmtId="0" fontId="34" fillId="0" borderId="0" xfId="2" applyFont="1"/>
    <xf numFmtId="0" fontId="29" fillId="0" borderId="38" xfId="2" applyNumberFormat="1" applyFont="1" applyFill="1" applyBorder="1" applyAlignment="1">
      <alignment vertical="top" wrapText="1"/>
    </xf>
    <xf numFmtId="0" fontId="30" fillId="0" borderId="38" xfId="2" applyNumberFormat="1" applyFont="1" applyFill="1" applyBorder="1" applyAlignment="1">
      <alignment vertical="top" wrapText="1"/>
    </xf>
    <xf numFmtId="0" fontId="29" fillId="0" borderId="44" xfId="2" applyNumberFormat="1" applyFont="1" applyFill="1" applyBorder="1" applyAlignment="1">
      <alignment horizontal="center" vertical="top" wrapText="1"/>
    </xf>
    <xf numFmtId="0" fontId="29" fillId="0" borderId="4" xfId="2" applyNumberFormat="1" applyFont="1" applyFill="1" applyBorder="1" applyAlignment="1">
      <alignment vertical="top" wrapText="1"/>
    </xf>
    <xf numFmtId="0" fontId="30" fillId="0" borderId="4" xfId="2" applyNumberFormat="1" applyFont="1" applyFill="1" applyBorder="1" applyAlignment="1">
      <alignment vertical="top" wrapText="1"/>
    </xf>
    <xf numFmtId="0" fontId="29" fillId="0" borderId="4" xfId="2" applyNumberFormat="1" applyFont="1" applyFill="1" applyBorder="1" applyAlignment="1">
      <alignment horizontal="center" vertical="top" wrapText="1"/>
    </xf>
    <xf numFmtId="0" fontId="28" fillId="0" borderId="4" xfId="2" applyNumberFormat="1" applyFont="1" applyFill="1" applyBorder="1" applyAlignment="1"/>
    <xf numFmtId="0" fontId="28" fillId="0" borderId="4" xfId="2" applyNumberFormat="1" applyFont="1" applyFill="1" applyBorder="1" applyAlignment="1">
      <alignment horizontal="center"/>
    </xf>
    <xf numFmtId="0" fontId="28" fillId="4" borderId="32" xfId="2" applyNumberFormat="1" applyFont="1" applyFill="1" applyBorder="1" applyAlignment="1"/>
    <xf numFmtId="0" fontId="1" fillId="4" borderId="39" xfId="2" applyFont="1" applyFill="1" applyBorder="1" applyAlignment="1">
      <alignment horizontal="center"/>
    </xf>
    <xf numFmtId="0" fontId="1" fillId="4" borderId="40" xfId="2" applyFont="1" applyFill="1" applyBorder="1" applyAlignment="1">
      <alignment horizontal="center"/>
    </xf>
    <xf numFmtId="0" fontId="1" fillId="4" borderId="3" xfId="2" applyFont="1" applyFill="1" applyBorder="1" applyAlignment="1">
      <alignment horizontal="left" wrapText="1"/>
    </xf>
    <xf numFmtId="0" fontId="28" fillId="0" borderId="5" xfId="2" applyNumberFormat="1" applyFont="1" applyFill="1" applyBorder="1" applyAlignment="1"/>
    <xf numFmtId="0" fontId="28" fillId="0" borderId="5" xfId="2" applyNumberFormat="1" applyFont="1" applyFill="1" applyBorder="1" applyAlignment="1">
      <alignment horizontal="center"/>
    </xf>
    <xf numFmtId="0" fontId="29" fillId="0" borderId="18" xfId="2" applyNumberFormat="1" applyFont="1" applyFill="1" applyBorder="1" applyAlignment="1">
      <alignment horizontal="right"/>
    </xf>
    <xf numFmtId="1" fontId="28" fillId="0" borderId="5" xfId="2" applyNumberFormat="1" applyFont="1" applyFill="1" applyBorder="1" applyAlignment="1"/>
    <xf numFmtId="1" fontId="28" fillId="0" borderId="1" xfId="2" applyNumberFormat="1" applyFont="1" applyFill="1" applyBorder="1" applyAlignment="1"/>
    <xf numFmtId="1" fontId="28" fillId="0" borderId="28" xfId="2" applyNumberFormat="1" applyFont="1" applyFill="1" applyBorder="1" applyAlignment="1">
      <alignment horizontal="center"/>
    </xf>
    <xf numFmtId="167" fontId="10" fillId="0" borderId="5" xfId="1" applyNumberFormat="1" applyFont="1" applyBorder="1"/>
    <xf numFmtId="167" fontId="10" fillId="0" borderId="5" xfId="1" applyNumberFormat="1" applyFont="1" applyFill="1" applyBorder="1"/>
    <xf numFmtId="167" fontId="10" fillId="0" borderId="1" xfId="1" applyNumberFormat="1" applyFont="1" applyBorder="1"/>
    <xf numFmtId="1" fontId="35" fillId="0" borderId="5" xfId="2" applyNumberFormat="1" applyFont="1" applyFill="1" applyBorder="1" applyAlignment="1">
      <alignment horizontal="right"/>
    </xf>
    <xf numFmtId="167" fontId="10" fillId="0" borderId="18" xfId="1" applyNumberFormat="1" applyFont="1" applyBorder="1"/>
    <xf numFmtId="0" fontId="36" fillId="0" borderId="0" xfId="2" applyNumberFormat="1" applyFont="1" applyFill="1" applyBorder="1" applyAlignment="1"/>
    <xf numFmtId="0" fontId="26" fillId="0" borderId="0" xfId="2"/>
    <xf numFmtId="0" fontId="27" fillId="0" borderId="0" xfId="2" applyNumberFormat="1" applyFont="1" applyFill="1" applyBorder="1" applyAlignment="1"/>
    <xf numFmtId="0" fontId="28" fillId="0" borderId="0" xfId="2" applyNumberFormat="1" applyFont="1" applyFill="1" applyBorder="1" applyAlignment="1">
      <alignment horizontal="center"/>
    </xf>
    <xf numFmtId="0" fontId="29" fillId="0" borderId="19" xfId="2" applyNumberFormat="1" applyFont="1" applyFill="1" applyBorder="1" applyAlignment="1">
      <alignment vertical="top" wrapText="1"/>
    </xf>
    <xf numFmtId="0" fontId="29" fillId="0" borderId="20" xfId="2" applyNumberFormat="1" applyFont="1" applyFill="1" applyBorder="1" applyAlignment="1">
      <alignment vertical="top" wrapText="1"/>
    </xf>
    <xf numFmtId="0" fontId="29" fillId="0" borderId="21" xfId="2" applyNumberFormat="1" applyFont="1" applyFill="1" applyBorder="1" applyAlignment="1">
      <alignment horizontal="center" vertical="top" wrapText="1"/>
    </xf>
    <xf numFmtId="0" fontId="28" fillId="0" borderId="22" xfId="2" applyNumberFormat="1" applyFont="1" applyFill="1" applyBorder="1" applyAlignment="1"/>
    <xf numFmtId="0" fontId="28" fillId="0" borderId="23" xfId="2" applyNumberFormat="1" applyFont="1" applyFill="1" applyBorder="1" applyAlignment="1">
      <alignment horizontal="center"/>
    </xf>
    <xf numFmtId="0" fontId="28" fillId="0" borderId="24" xfId="2" applyNumberFormat="1" applyFont="1" applyFill="1" applyBorder="1" applyAlignment="1">
      <alignment horizontal="center"/>
    </xf>
    <xf numFmtId="0" fontId="29" fillId="0" borderId="25" xfId="2" applyNumberFormat="1" applyFont="1" applyFill="1" applyBorder="1" applyAlignment="1">
      <alignment vertical="top" wrapText="1"/>
    </xf>
    <xf numFmtId="0" fontId="30" fillId="0" borderId="26" xfId="2" applyNumberFormat="1" applyFont="1" applyFill="1" applyBorder="1" applyAlignment="1">
      <alignment vertical="top" wrapText="1"/>
    </xf>
    <xf numFmtId="0" fontId="29" fillId="0" borderId="0" xfId="2" applyNumberFormat="1" applyFont="1" applyFill="1" applyBorder="1" applyAlignment="1">
      <alignment horizontal="center" vertical="top" wrapText="1"/>
    </xf>
    <xf numFmtId="0" fontId="28" fillId="0" borderId="27" xfId="2" applyNumberFormat="1" applyFont="1" applyFill="1" applyBorder="1" applyAlignment="1"/>
    <xf numFmtId="0" fontId="28" fillId="0" borderId="27" xfId="2" applyNumberFormat="1" applyFont="1" applyFill="1" applyBorder="1" applyAlignment="1">
      <alignment horizontal="center"/>
    </xf>
    <xf numFmtId="0" fontId="29" fillId="0" borderId="28" xfId="2" applyNumberFormat="1" applyFont="1" applyFill="1" applyBorder="1" applyAlignment="1">
      <alignment vertical="top" wrapText="1"/>
    </xf>
    <xf numFmtId="0" fontId="30" fillId="0" borderId="28" xfId="2" applyNumberFormat="1" applyFont="1" applyFill="1" applyBorder="1" applyAlignment="1">
      <alignment vertical="top" wrapText="1"/>
    </xf>
    <xf numFmtId="0" fontId="29" fillId="0" borderId="29" xfId="2" applyNumberFormat="1" applyFont="1" applyFill="1" applyBorder="1" applyAlignment="1">
      <alignment horizontal="center" vertical="top" wrapText="1"/>
    </xf>
    <xf numFmtId="0" fontId="28" fillId="0" borderId="28" xfId="2" applyNumberFormat="1" applyFont="1" applyFill="1" applyBorder="1" applyAlignment="1"/>
    <xf numFmtId="0" fontId="29" fillId="0" borderId="30" xfId="2" applyNumberFormat="1" applyFont="1" applyFill="1" applyBorder="1" applyAlignment="1">
      <alignment vertical="top" wrapText="1"/>
    </xf>
    <xf numFmtId="0" fontId="30" fillId="0" borderId="30" xfId="2" applyNumberFormat="1" applyFont="1" applyFill="1" applyBorder="1" applyAlignment="1">
      <alignment vertical="top" wrapText="1"/>
    </xf>
    <xf numFmtId="0" fontId="29" fillId="0" borderId="31" xfId="2" applyNumberFormat="1" applyFont="1" applyFill="1" applyBorder="1" applyAlignment="1">
      <alignment horizontal="center" vertical="top" wrapText="1"/>
    </xf>
    <xf numFmtId="0" fontId="29" fillId="0" borderId="27" xfId="2" applyNumberFormat="1" applyFont="1" applyFill="1" applyBorder="1" applyAlignment="1">
      <alignment vertical="top" wrapText="1"/>
    </xf>
    <xf numFmtId="0" fontId="30" fillId="0" borderId="27" xfId="2" applyNumberFormat="1" applyFont="1" applyFill="1" applyBorder="1" applyAlignment="1">
      <alignment vertical="top" wrapText="1"/>
    </xf>
    <xf numFmtId="0" fontId="29" fillId="0" borderId="33" xfId="2" applyNumberFormat="1" applyFont="1" applyFill="1" applyBorder="1" applyAlignment="1">
      <alignment horizontal="center" vertical="top" wrapText="1"/>
    </xf>
    <xf numFmtId="0" fontId="29" fillId="0" borderId="23" xfId="2" applyNumberFormat="1" applyFont="1" applyFill="1" applyBorder="1" applyAlignment="1">
      <alignment vertical="top" wrapText="1"/>
    </xf>
    <xf numFmtId="0" fontId="30" fillId="0" borderId="23" xfId="2" applyNumberFormat="1" applyFont="1" applyFill="1" applyBorder="1" applyAlignment="1">
      <alignment vertical="top" wrapText="1"/>
    </xf>
    <xf numFmtId="0" fontId="29" fillId="0" borderId="45" xfId="2" applyNumberFormat="1" applyFont="1" applyFill="1" applyBorder="1" applyAlignment="1">
      <alignment horizontal="center" vertical="top" wrapText="1"/>
    </xf>
    <xf numFmtId="49" fontId="31" fillId="0" borderId="0" xfId="2" applyNumberFormat="1" applyFont="1" applyFill="1" applyBorder="1" applyAlignment="1"/>
    <xf numFmtId="0" fontId="28" fillId="0" borderId="28" xfId="2" applyNumberFormat="1" applyFont="1" applyFill="1" applyBorder="1" applyAlignment="1">
      <alignment horizontal="center"/>
    </xf>
    <xf numFmtId="0" fontId="29" fillId="0" borderId="41" xfId="2" applyNumberFormat="1" applyFont="1" applyFill="1" applyBorder="1" applyAlignment="1">
      <alignment vertical="top" wrapText="1"/>
    </xf>
    <xf numFmtId="0" fontId="30" fillId="0" borderId="41" xfId="2" applyNumberFormat="1" applyFont="1" applyFill="1" applyBorder="1" applyAlignment="1">
      <alignment vertical="top" wrapText="1"/>
    </xf>
    <xf numFmtId="0" fontId="29" fillId="0" borderId="42" xfId="2" applyNumberFormat="1" applyFont="1" applyFill="1" applyBorder="1" applyAlignment="1">
      <alignment horizontal="center" vertical="top" wrapText="1"/>
    </xf>
    <xf numFmtId="0" fontId="36" fillId="0" borderId="0" xfId="2" applyNumberFormat="1" applyFont="1" applyFill="1" applyBorder="1" applyAlignment="1">
      <alignment horizontal="center"/>
    </xf>
    <xf numFmtId="0" fontId="36" fillId="5" borderId="0" xfId="2" applyNumberFormat="1" applyFont="1" applyFill="1" applyBorder="1" applyAlignment="1"/>
    <xf numFmtId="0" fontId="36" fillId="5" borderId="0" xfId="2" applyNumberFormat="1" applyFont="1" applyFill="1" applyBorder="1" applyAlignment="1">
      <alignment horizontal="center"/>
    </xf>
    <xf numFmtId="0" fontId="27" fillId="5" borderId="0" xfId="2" applyNumberFormat="1" applyFont="1" applyFill="1" applyBorder="1" applyAlignment="1"/>
    <xf numFmtId="0" fontId="35" fillId="0" borderId="28" xfId="2" applyNumberFormat="1" applyFont="1" applyFill="1" applyBorder="1" applyAlignment="1"/>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18" fillId="0" borderId="6" xfId="0" applyFont="1" applyBorder="1" applyAlignment="1">
      <alignment horizontal="center"/>
    </xf>
    <xf numFmtId="0" fontId="18" fillId="0" borderId="0" xfId="0" applyFont="1" applyBorder="1" applyAlignment="1">
      <alignment horizontal="center"/>
    </xf>
    <xf numFmtId="0" fontId="18" fillId="0" borderId="7" xfId="0" applyFont="1" applyBorder="1" applyAlignment="1">
      <alignment horizontal="center"/>
    </xf>
    <xf numFmtId="0" fontId="4" fillId="0" borderId="6" xfId="0" applyFont="1" applyBorder="1" applyAlignment="1">
      <alignment horizontal="center"/>
    </xf>
    <xf numFmtId="0" fontId="4" fillId="0" borderId="0" xfId="0" applyFont="1" applyBorder="1" applyAlignment="1">
      <alignment horizontal="center"/>
    </xf>
    <xf numFmtId="0" fontId="0" fillId="0" borderId="0" xfId="0" applyBorder="1" applyAlignment="1">
      <alignment horizontal="center"/>
    </xf>
    <xf numFmtId="0" fontId="4" fillId="0" borderId="7" xfId="0" applyFont="1" applyBorder="1" applyAlignment="1">
      <alignment horizontal="center"/>
    </xf>
    <xf numFmtId="0" fontId="33" fillId="4" borderId="42" xfId="2" applyNumberFormat="1" applyFont="1" applyFill="1" applyBorder="1" applyAlignment="1">
      <alignment horizontal="left" wrapText="1"/>
    </xf>
    <xf numFmtId="0" fontId="33" fillId="4" borderId="0" xfId="2" applyNumberFormat="1" applyFont="1" applyFill="1" applyBorder="1" applyAlignment="1">
      <alignment horizontal="left" wrapText="1"/>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xdr:row>
      <xdr:rowOff>0</xdr:rowOff>
    </xdr:from>
    <xdr:to>
      <xdr:col>9</xdr:col>
      <xdr:colOff>856192</xdr:colOff>
      <xdr:row>48</xdr:row>
      <xdr:rowOff>38100</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5857875"/>
          <a:ext cx="8934450" cy="3657600"/>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8</xdr:col>
      <xdr:colOff>314325</xdr:colOff>
      <xdr:row>51</xdr:row>
      <xdr:rowOff>38100</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4762500"/>
          <a:ext cx="8934450" cy="3657600"/>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defaultRowHeight="15" x14ac:dyDescent="0.25"/>
  <sheetData>
    <row r="1" spans="1:1" x14ac:dyDescent="0.25">
      <c r="A1" t="s">
        <v>82</v>
      </c>
    </row>
    <row r="3" spans="1:1" x14ac:dyDescent="0.25">
      <c r="A3" t="s">
        <v>216</v>
      </c>
    </row>
    <row r="5" spans="1:1" x14ac:dyDescent="0.25">
      <c r="A5" t="s">
        <v>83</v>
      </c>
    </row>
    <row r="7" spans="1:1" x14ac:dyDescent="0.25">
      <c r="A7" t="s">
        <v>224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1"/>
  <sheetViews>
    <sheetView zoomScale="70" zoomScaleNormal="70" workbookViewId="0">
      <selection activeCell="J59" sqref="A4:J59"/>
    </sheetView>
  </sheetViews>
  <sheetFormatPr defaultRowHeight="15.75" x14ac:dyDescent="0.25"/>
  <cols>
    <col min="1" max="1" width="43" style="99" customWidth="1"/>
    <col min="2" max="2" width="39" style="99" customWidth="1"/>
    <col min="3" max="3" width="15.28515625" style="100" customWidth="1"/>
    <col min="4" max="4" width="61.140625" style="99" customWidth="1"/>
    <col min="5" max="10" width="13.28515625" style="99" customWidth="1"/>
    <col min="11" max="256" width="9.140625" style="99" customWidth="1"/>
    <col min="257" max="16384" width="9.140625" style="155"/>
  </cols>
  <sheetData>
    <row r="1" spans="1:10" ht="23.25" x14ac:dyDescent="0.35">
      <c r="A1" s="98"/>
    </row>
    <row r="2" spans="1:10" ht="23.25" x14ac:dyDescent="0.35">
      <c r="A2" s="98"/>
    </row>
    <row r="3" spans="1:10" ht="23.25" x14ac:dyDescent="0.35">
      <c r="A3" s="98"/>
    </row>
    <row r="4" spans="1:10" ht="23.25" x14ac:dyDescent="0.35">
      <c r="A4" s="98" t="s">
        <v>172</v>
      </c>
    </row>
    <row r="5" spans="1:10" ht="23.25" x14ac:dyDescent="0.35">
      <c r="A5" s="98"/>
    </row>
    <row r="6" spans="1:10" ht="23.25" x14ac:dyDescent="0.35">
      <c r="A6" s="98">
        <v>2009</v>
      </c>
    </row>
    <row r="8" spans="1:10" ht="16.5" thickBot="1" x14ac:dyDescent="0.3">
      <c r="A8" s="101" t="s">
        <v>34</v>
      </c>
      <c r="B8" s="102" t="s">
        <v>35</v>
      </c>
      <c r="C8" s="103" t="s">
        <v>63</v>
      </c>
      <c r="D8" s="104" t="s">
        <v>62</v>
      </c>
      <c r="E8" s="105">
        <v>2009</v>
      </c>
      <c r="F8" s="105">
        <v>2010</v>
      </c>
      <c r="G8" s="105">
        <v>2011</v>
      </c>
      <c r="H8" s="105">
        <v>2012</v>
      </c>
      <c r="I8" s="105">
        <v>2013</v>
      </c>
      <c r="J8" s="106">
        <v>2014</v>
      </c>
    </row>
    <row r="9" spans="1:10" ht="18" x14ac:dyDescent="0.25">
      <c r="A9" s="107"/>
      <c r="B9" s="108"/>
      <c r="C9" s="109"/>
      <c r="D9" s="110"/>
      <c r="E9" s="111" t="s">
        <v>217</v>
      </c>
      <c r="F9" s="111" t="s">
        <v>217</v>
      </c>
      <c r="G9" s="111" t="s">
        <v>217</v>
      </c>
      <c r="H9" s="111" t="s">
        <v>217</v>
      </c>
      <c r="I9" s="111" t="s">
        <v>217</v>
      </c>
      <c r="J9" s="111" t="s">
        <v>217</v>
      </c>
    </row>
    <row r="10" spans="1:10" ht="18" x14ac:dyDescent="0.25">
      <c r="A10" s="112" t="s">
        <v>36</v>
      </c>
      <c r="B10" s="113" t="s">
        <v>37</v>
      </c>
      <c r="C10" s="114" t="s">
        <v>243</v>
      </c>
      <c r="D10" s="115" t="s">
        <v>244</v>
      </c>
      <c r="E10" s="116">
        <v>100</v>
      </c>
      <c r="F10" s="116">
        <v>100</v>
      </c>
      <c r="G10" s="116">
        <v>100</v>
      </c>
      <c r="H10" s="116">
        <v>100</v>
      </c>
      <c r="I10" s="116">
        <v>100</v>
      </c>
      <c r="J10" s="116">
        <v>100</v>
      </c>
    </row>
    <row r="11" spans="1:10" ht="18" x14ac:dyDescent="0.25">
      <c r="A11" s="112"/>
      <c r="B11" s="113" t="s">
        <v>56</v>
      </c>
      <c r="C11" s="114" t="s">
        <v>245</v>
      </c>
      <c r="D11" s="115" t="s">
        <v>244</v>
      </c>
      <c r="E11" s="116">
        <v>100</v>
      </c>
      <c r="F11" s="116">
        <v>100</v>
      </c>
      <c r="G11" s="116">
        <v>100</v>
      </c>
      <c r="H11" s="116">
        <v>100</v>
      </c>
      <c r="I11" s="116">
        <v>100</v>
      </c>
      <c r="J11" s="116">
        <v>100</v>
      </c>
    </row>
    <row r="12" spans="1:10" ht="18" x14ac:dyDescent="0.25">
      <c r="A12" s="112"/>
      <c r="B12" s="113" t="s">
        <v>38</v>
      </c>
      <c r="C12" s="114" t="s">
        <v>51</v>
      </c>
      <c r="D12" s="115" t="s">
        <v>246</v>
      </c>
      <c r="E12" s="116" t="s">
        <v>233</v>
      </c>
      <c r="F12" s="116" t="s">
        <v>233</v>
      </c>
      <c r="G12" s="116" t="s">
        <v>233</v>
      </c>
      <c r="H12" s="116" t="s">
        <v>233</v>
      </c>
      <c r="I12" s="116" t="s">
        <v>233</v>
      </c>
      <c r="J12" s="116" t="s">
        <v>233</v>
      </c>
    </row>
    <row r="13" spans="1:10" ht="18" x14ac:dyDescent="0.25">
      <c r="A13" s="112"/>
      <c r="B13" s="113" t="s">
        <v>52</v>
      </c>
      <c r="C13" s="114" t="s">
        <v>39</v>
      </c>
      <c r="D13" s="115" t="s">
        <v>247</v>
      </c>
      <c r="E13" s="116" t="s">
        <v>233</v>
      </c>
      <c r="F13" s="116" t="s">
        <v>233</v>
      </c>
      <c r="G13" s="116" t="s">
        <v>233</v>
      </c>
      <c r="H13" s="116" t="s">
        <v>233</v>
      </c>
      <c r="I13" s="116" t="s">
        <v>233</v>
      </c>
      <c r="J13" s="116" t="s">
        <v>233</v>
      </c>
    </row>
    <row r="14" spans="1:10" ht="18" x14ac:dyDescent="0.25">
      <c r="A14" s="112"/>
      <c r="B14" s="113" t="s">
        <v>53</v>
      </c>
      <c r="C14" s="114" t="s">
        <v>39</v>
      </c>
      <c r="D14" s="115" t="s">
        <v>247</v>
      </c>
      <c r="E14" s="116" t="s">
        <v>233</v>
      </c>
      <c r="F14" s="116" t="s">
        <v>233</v>
      </c>
      <c r="G14" s="116" t="s">
        <v>233</v>
      </c>
      <c r="H14" s="116" t="s">
        <v>233</v>
      </c>
      <c r="I14" s="116" t="s">
        <v>233</v>
      </c>
      <c r="J14" s="116" t="s">
        <v>233</v>
      </c>
    </row>
    <row r="15" spans="1:10" ht="18" x14ac:dyDescent="0.25">
      <c r="A15" s="112"/>
      <c r="B15" s="113" t="s">
        <v>54</v>
      </c>
      <c r="C15" s="114" t="s">
        <v>39</v>
      </c>
      <c r="D15" s="115" t="s">
        <v>247</v>
      </c>
      <c r="E15" s="116" t="s">
        <v>233</v>
      </c>
      <c r="F15" s="116" t="s">
        <v>233</v>
      </c>
      <c r="G15" s="116" t="s">
        <v>233</v>
      </c>
      <c r="H15" s="116" t="s">
        <v>233</v>
      </c>
      <c r="I15" s="116" t="s">
        <v>233</v>
      </c>
      <c r="J15" s="116" t="s">
        <v>233</v>
      </c>
    </row>
    <row r="16" spans="1:10" ht="36" x14ac:dyDescent="0.25">
      <c r="A16" s="112"/>
      <c r="B16" s="113" t="s">
        <v>64</v>
      </c>
      <c r="C16" s="114" t="s">
        <v>40</v>
      </c>
      <c r="D16" s="115" t="s">
        <v>247</v>
      </c>
      <c r="E16" s="116" t="s">
        <v>233</v>
      </c>
      <c r="F16" s="116" t="s">
        <v>233</v>
      </c>
      <c r="G16" s="116" t="s">
        <v>233</v>
      </c>
      <c r="H16" s="116" t="s">
        <v>233</v>
      </c>
      <c r="I16" s="116" t="s">
        <v>233</v>
      </c>
      <c r="J16" s="116" t="s">
        <v>233</v>
      </c>
    </row>
    <row r="17" spans="1:10" ht="36" x14ac:dyDescent="0.25">
      <c r="A17" s="112"/>
      <c r="B17" s="113" t="s">
        <v>65</v>
      </c>
      <c r="C17" s="114" t="s">
        <v>40</v>
      </c>
      <c r="D17" s="115" t="s">
        <v>247</v>
      </c>
      <c r="E17" s="116" t="s">
        <v>233</v>
      </c>
      <c r="F17" s="116" t="s">
        <v>233</v>
      </c>
      <c r="G17" s="116" t="s">
        <v>233</v>
      </c>
      <c r="H17" s="116" t="s">
        <v>233</v>
      </c>
      <c r="I17" s="116" t="s">
        <v>233</v>
      </c>
      <c r="J17" s="116" t="s">
        <v>233</v>
      </c>
    </row>
    <row r="18" spans="1:10" ht="36" x14ac:dyDescent="0.25">
      <c r="A18" s="112"/>
      <c r="B18" s="113" t="s">
        <v>66</v>
      </c>
      <c r="C18" s="114" t="s">
        <v>40</v>
      </c>
      <c r="D18" s="115" t="s">
        <v>247</v>
      </c>
      <c r="E18" s="116" t="s">
        <v>233</v>
      </c>
      <c r="F18" s="116" t="s">
        <v>233</v>
      </c>
      <c r="G18" s="116" t="s">
        <v>233</v>
      </c>
      <c r="H18" s="116" t="s">
        <v>233</v>
      </c>
      <c r="I18" s="116" t="s">
        <v>233</v>
      </c>
      <c r="J18" s="116" t="s">
        <v>233</v>
      </c>
    </row>
    <row r="19" spans="1:10" ht="18" x14ac:dyDescent="0.25">
      <c r="A19" s="112"/>
      <c r="B19" s="113" t="s">
        <v>41</v>
      </c>
      <c r="C19" s="114" t="s">
        <v>55</v>
      </c>
      <c r="D19" s="115" t="s">
        <v>247</v>
      </c>
      <c r="E19" s="116" t="s">
        <v>233</v>
      </c>
      <c r="F19" s="116" t="s">
        <v>233</v>
      </c>
      <c r="G19" s="116" t="s">
        <v>233</v>
      </c>
      <c r="H19" s="116" t="s">
        <v>233</v>
      </c>
      <c r="I19" s="116" t="s">
        <v>233</v>
      </c>
      <c r="J19" s="116" t="s">
        <v>233</v>
      </c>
    </row>
    <row r="20" spans="1:10" ht="18.75" thickBot="1" x14ac:dyDescent="0.3">
      <c r="A20" s="117"/>
      <c r="B20" s="118" t="s">
        <v>42</v>
      </c>
      <c r="C20" s="119"/>
      <c r="D20" s="120"/>
      <c r="E20" s="121"/>
      <c r="F20" s="121"/>
      <c r="G20" s="121"/>
      <c r="H20" s="121"/>
      <c r="I20" s="121"/>
      <c r="J20" s="121"/>
    </row>
    <row r="21" spans="1:10" ht="18" x14ac:dyDescent="0.25">
      <c r="A21" s="122" t="s">
        <v>43</v>
      </c>
      <c r="B21" s="123" t="s">
        <v>37</v>
      </c>
      <c r="C21" s="124" t="s">
        <v>51</v>
      </c>
      <c r="D21" s="110" t="s">
        <v>247</v>
      </c>
      <c r="E21" s="111" t="s">
        <v>233</v>
      </c>
      <c r="F21" s="111" t="s">
        <v>233</v>
      </c>
      <c r="G21" s="111" t="s">
        <v>233</v>
      </c>
      <c r="H21" s="111" t="s">
        <v>233</v>
      </c>
      <c r="I21" s="111" t="s">
        <v>233</v>
      </c>
      <c r="J21" s="111" t="s">
        <v>233</v>
      </c>
    </row>
    <row r="22" spans="1:10" ht="18" x14ac:dyDescent="0.25">
      <c r="A22" s="112"/>
      <c r="B22" s="113" t="s">
        <v>57</v>
      </c>
      <c r="C22" s="114" t="s">
        <v>51</v>
      </c>
      <c r="D22" s="115" t="s">
        <v>247</v>
      </c>
      <c r="E22" s="116" t="s">
        <v>233</v>
      </c>
      <c r="F22" s="116" t="s">
        <v>233</v>
      </c>
      <c r="G22" s="116" t="s">
        <v>233</v>
      </c>
      <c r="H22" s="116" t="s">
        <v>233</v>
      </c>
      <c r="I22" s="116" t="s">
        <v>233</v>
      </c>
      <c r="J22" s="116" t="s">
        <v>233</v>
      </c>
    </row>
    <row r="23" spans="1:10" ht="18" x14ac:dyDescent="0.25">
      <c r="A23" s="112"/>
      <c r="B23" s="113" t="s">
        <v>38</v>
      </c>
      <c r="C23" s="114" t="s">
        <v>51</v>
      </c>
      <c r="D23" s="115" t="s">
        <v>247</v>
      </c>
      <c r="E23" s="116" t="s">
        <v>233</v>
      </c>
      <c r="F23" s="116" t="s">
        <v>233</v>
      </c>
      <c r="G23" s="116" t="s">
        <v>233</v>
      </c>
      <c r="H23" s="116" t="s">
        <v>233</v>
      </c>
      <c r="I23" s="116" t="s">
        <v>233</v>
      </c>
      <c r="J23" s="116" t="s">
        <v>233</v>
      </c>
    </row>
    <row r="24" spans="1:10" ht="18" x14ac:dyDescent="0.25">
      <c r="A24" s="112"/>
      <c r="B24" s="113" t="s">
        <v>52</v>
      </c>
      <c r="C24" s="114" t="s">
        <v>39</v>
      </c>
      <c r="D24" s="115" t="s">
        <v>247</v>
      </c>
      <c r="E24" s="116" t="s">
        <v>233</v>
      </c>
      <c r="F24" s="116" t="s">
        <v>233</v>
      </c>
      <c r="G24" s="116" t="s">
        <v>233</v>
      </c>
      <c r="H24" s="116" t="s">
        <v>233</v>
      </c>
      <c r="I24" s="116" t="s">
        <v>233</v>
      </c>
      <c r="J24" s="116" t="s">
        <v>233</v>
      </c>
    </row>
    <row r="25" spans="1:10" ht="18" x14ac:dyDescent="0.25">
      <c r="A25" s="112"/>
      <c r="B25" s="113" t="s">
        <v>53</v>
      </c>
      <c r="C25" s="114" t="s">
        <v>39</v>
      </c>
      <c r="D25" s="115" t="s">
        <v>247</v>
      </c>
      <c r="E25" s="116" t="s">
        <v>233</v>
      </c>
      <c r="F25" s="116" t="s">
        <v>233</v>
      </c>
      <c r="G25" s="116" t="s">
        <v>233</v>
      </c>
      <c r="H25" s="116" t="s">
        <v>233</v>
      </c>
      <c r="I25" s="116" t="s">
        <v>233</v>
      </c>
      <c r="J25" s="116" t="s">
        <v>233</v>
      </c>
    </row>
    <row r="26" spans="1:10" ht="18" x14ac:dyDescent="0.25">
      <c r="A26" s="112"/>
      <c r="B26" s="113" t="s">
        <v>54</v>
      </c>
      <c r="C26" s="114" t="s">
        <v>39</v>
      </c>
      <c r="D26" s="115" t="s">
        <v>247</v>
      </c>
      <c r="E26" s="116" t="s">
        <v>233</v>
      </c>
      <c r="F26" s="116" t="s">
        <v>233</v>
      </c>
      <c r="G26" s="116" t="s">
        <v>233</v>
      </c>
      <c r="H26" s="116" t="s">
        <v>233</v>
      </c>
      <c r="I26" s="116" t="s">
        <v>233</v>
      </c>
      <c r="J26" s="116" t="s">
        <v>233</v>
      </c>
    </row>
    <row r="27" spans="1:10" ht="36" x14ac:dyDescent="0.25">
      <c r="A27" s="112"/>
      <c r="B27" s="113" t="s">
        <v>64</v>
      </c>
      <c r="C27" s="114" t="s">
        <v>40</v>
      </c>
      <c r="D27" s="115" t="s">
        <v>247</v>
      </c>
      <c r="E27" s="116" t="s">
        <v>233</v>
      </c>
      <c r="F27" s="116" t="s">
        <v>233</v>
      </c>
      <c r="G27" s="116" t="s">
        <v>233</v>
      </c>
      <c r="H27" s="116" t="s">
        <v>233</v>
      </c>
      <c r="I27" s="116" t="s">
        <v>233</v>
      </c>
      <c r="J27" s="116" t="s">
        <v>233</v>
      </c>
    </row>
    <row r="28" spans="1:10" ht="36" x14ac:dyDescent="0.25">
      <c r="A28" s="112"/>
      <c r="B28" s="113" t="s">
        <v>65</v>
      </c>
      <c r="C28" s="114" t="s">
        <v>40</v>
      </c>
      <c r="D28" s="115" t="s">
        <v>247</v>
      </c>
      <c r="E28" s="116" t="s">
        <v>233</v>
      </c>
      <c r="F28" s="116" t="s">
        <v>233</v>
      </c>
      <c r="G28" s="116" t="s">
        <v>233</v>
      </c>
      <c r="H28" s="116" t="s">
        <v>233</v>
      </c>
      <c r="I28" s="116" t="s">
        <v>233</v>
      </c>
      <c r="J28" s="116" t="s">
        <v>233</v>
      </c>
    </row>
    <row r="29" spans="1:10" ht="36" x14ac:dyDescent="0.25">
      <c r="A29" s="112"/>
      <c r="B29" s="113" t="s">
        <v>66</v>
      </c>
      <c r="C29" s="114" t="s">
        <v>40</v>
      </c>
      <c r="D29" s="115" t="s">
        <v>247</v>
      </c>
      <c r="E29" s="116" t="s">
        <v>233</v>
      </c>
      <c r="F29" s="116" t="s">
        <v>233</v>
      </c>
      <c r="G29" s="116" t="s">
        <v>233</v>
      </c>
      <c r="H29" s="116" t="s">
        <v>233</v>
      </c>
      <c r="I29" s="116" t="s">
        <v>233</v>
      </c>
      <c r="J29" s="116" t="s">
        <v>233</v>
      </c>
    </row>
    <row r="30" spans="1:10" ht="18" x14ac:dyDescent="0.25">
      <c r="A30" s="112"/>
      <c r="B30" s="113" t="s">
        <v>41</v>
      </c>
      <c r="C30" s="114" t="s">
        <v>55</v>
      </c>
      <c r="D30" s="115" t="s">
        <v>247</v>
      </c>
      <c r="E30" s="116" t="s">
        <v>233</v>
      </c>
      <c r="F30" s="116" t="s">
        <v>233</v>
      </c>
      <c r="G30" s="116" t="s">
        <v>233</v>
      </c>
      <c r="H30" s="116" t="s">
        <v>233</v>
      </c>
      <c r="I30" s="116" t="s">
        <v>233</v>
      </c>
      <c r="J30" s="116" t="s">
        <v>233</v>
      </c>
    </row>
    <row r="31" spans="1:10" ht="18" x14ac:dyDescent="0.25">
      <c r="A31" s="112"/>
      <c r="B31" s="113" t="s">
        <v>44</v>
      </c>
      <c r="C31" s="114" t="s">
        <v>10</v>
      </c>
      <c r="D31" s="115" t="s">
        <v>247</v>
      </c>
      <c r="E31" s="116" t="s">
        <v>233</v>
      </c>
      <c r="F31" s="116" t="s">
        <v>233</v>
      </c>
      <c r="G31" s="116" t="s">
        <v>233</v>
      </c>
      <c r="H31" s="116" t="s">
        <v>233</v>
      </c>
      <c r="I31" s="116" t="s">
        <v>233</v>
      </c>
      <c r="J31" s="116" t="s">
        <v>233</v>
      </c>
    </row>
    <row r="32" spans="1:10" ht="36.75" customHeight="1" thickBot="1" x14ac:dyDescent="0.3">
      <c r="A32" s="117"/>
      <c r="B32" s="118" t="s">
        <v>42</v>
      </c>
      <c r="C32" s="119" t="s">
        <v>243</v>
      </c>
      <c r="D32" s="125" t="s">
        <v>248</v>
      </c>
      <c r="E32" s="121" t="s">
        <v>243</v>
      </c>
      <c r="F32" s="121" t="s">
        <v>243</v>
      </c>
      <c r="G32" s="121" t="s">
        <v>243</v>
      </c>
      <c r="H32" s="121" t="s">
        <v>243</v>
      </c>
      <c r="I32" s="121" t="s">
        <v>243</v>
      </c>
      <c r="J32" s="121" t="s">
        <v>243</v>
      </c>
    </row>
    <row r="33" spans="1:15" ht="36.75" customHeight="1" x14ac:dyDescent="0.25">
      <c r="A33" s="122" t="s">
        <v>59</v>
      </c>
      <c r="B33" s="123" t="s">
        <v>69</v>
      </c>
      <c r="C33" s="114" t="s">
        <v>220</v>
      </c>
      <c r="D33" s="110"/>
      <c r="E33" s="111" t="s">
        <v>233</v>
      </c>
      <c r="F33" s="111" t="s">
        <v>233</v>
      </c>
      <c r="G33" s="111" t="s">
        <v>233</v>
      </c>
      <c r="H33" s="111" t="s">
        <v>233</v>
      </c>
      <c r="I33" s="111" t="s">
        <v>233</v>
      </c>
      <c r="J33" s="111" t="s">
        <v>233</v>
      </c>
    </row>
    <row r="34" spans="1:15" ht="18" x14ac:dyDescent="0.25">
      <c r="A34" s="122"/>
      <c r="B34" s="123" t="s">
        <v>68</v>
      </c>
      <c r="C34" s="114" t="s">
        <v>220</v>
      </c>
      <c r="D34" s="115"/>
      <c r="E34" s="116" t="s">
        <v>233</v>
      </c>
      <c r="F34" s="116" t="s">
        <v>233</v>
      </c>
      <c r="G34" s="116" t="s">
        <v>233</v>
      </c>
      <c r="H34" s="116" t="s">
        <v>233</v>
      </c>
      <c r="I34" s="116" t="s">
        <v>233</v>
      </c>
      <c r="J34" s="116" t="s">
        <v>233</v>
      </c>
    </row>
    <row r="35" spans="1:15" ht="18" x14ac:dyDescent="0.25">
      <c r="A35" s="126"/>
      <c r="B35" s="127" t="s">
        <v>222</v>
      </c>
      <c r="C35" s="128" t="s">
        <v>11</v>
      </c>
      <c r="D35" s="129"/>
      <c r="E35" s="116" t="s">
        <v>233</v>
      </c>
      <c r="F35" s="116" t="s">
        <v>233</v>
      </c>
      <c r="G35" s="116" t="s">
        <v>233</v>
      </c>
      <c r="H35" s="116" t="s">
        <v>233</v>
      </c>
      <c r="I35" s="116" t="s">
        <v>233</v>
      </c>
      <c r="J35" s="116" t="s">
        <v>233</v>
      </c>
    </row>
    <row r="36" spans="1:15" ht="36" x14ac:dyDescent="0.25">
      <c r="A36" s="130"/>
      <c r="B36" s="131" t="s">
        <v>249</v>
      </c>
      <c r="C36" s="132" t="s">
        <v>10</v>
      </c>
      <c r="D36" s="133" t="s">
        <v>250</v>
      </c>
      <c r="E36" s="134">
        <v>28</v>
      </c>
      <c r="F36" s="134">
        <v>28</v>
      </c>
      <c r="G36" s="134">
        <v>28</v>
      </c>
      <c r="H36" s="134">
        <v>28</v>
      </c>
      <c r="I36" s="134">
        <v>28</v>
      </c>
      <c r="J36" s="134">
        <v>28</v>
      </c>
    </row>
    <row r="37" spans="1:15" ht="61.5" thickBot="1" x14ac:dyDescent="0.3">
      <c r="A37" s="135"/>
      <c r="B37" s="136" t="s">
        <v>251</v>
      </c>
      <c r="C37" s="137" t="s">
        <v>220</v>
      </c>
      <c r="D37" s="138" t="s">
        <v>252</v>
      </c>
      <c r="E37" s="139">
        <v>0</v>
      </c>
      <c r="F37" s="139">
        <v>1</v>
      </c>
      <c r="G37" s="139">
        <v>0</v>
      </c>
      <c r="H37" s="139">
        <v>0</v>
      </c>
      <c r="I37" s="139">
        <v>0</v>
      </c>
      <c r="J37" s="139">
        <v>0</v>
      </c>
      <c r="K37" s="140"/>
      <c r="L37" s="140"/>
      <c r="M37" s="140"/>
      <c r="N37" s="140"/>
      <c r="O37" s="140"/>
    </row>
    <row r="38" spans="1:15" ht="18" x14ac:dyDescent="0.25">
      <c r="A38" s="122" t="s">
        <v>60</v>
      </c>
      <c r="B38" s="113" t="s">
        <v>218</v>
      </c>
      <c r="C38" s="114" t="s">
        <v>220</v>
      </c>
      <c r="D38" s="110"/>
      <c r="E38" s="111" t="s">
        <v>233</v>
      </c>
      <c r="F38" s="111" t="s">
        <v>233</v>
      </c>
      <c r="G38" s="111" t="s">
        <v>233</v>
      </c>
      <c r="H38" s="111" t="s">
        <v>233</v>
      </c>
      <c r="I38" s="111" t="s">
        <v>233</v>
      </c>
      <c r="J38" s="111" t="s">
        <v>233</v>
      </c>
    </row>
    <row r="39" spans="1:15" ht="18" x14ac:dyDescent="0.25">
      <c r="A39" s="112"/>
      <c r="B39" s="113" t="s">
        <v>219</v>
      </c>
      <c r="C39" s="114" t="s">
        <v>220</v>
      </c>
      <c r="D39" s="115"/>
      <c r="E39" s="116" t="s">
        <v>233</v>
      </c>
      <c r="F39" s="116" t="s">
        <v>233</v>
      </c>
      <c r="G39" s="116" t="s">
        <v>233</v>
      </c>
      <c r="H39" s="116" t="s">
        <v>233</v>
      </c>
      <c r="I39" s="116" t="s">
        <v>233</v>
      </c>
      <c r="J39" s="116" t="s">
        <v>233</v>
      </c>
    </row>
    <row r="40" spans="1:15" ht="36" x14ac:dyDescent="0.25">
      <c r="A40" s="112"/>
      <c r="B40" s="113" t="s">
        <v>253</v>
      </c>
      <c r="C40" s="114" t="s">
        <v>67</v>
      </c>
      <c r="D40" s="115"/>
      <c r="E40" s="116" t="s">
        <v>233</v>
      </c>
      <c r="F40" s="116" t="s">
        <v>233</v>
      </c>
      <c r="G40" s="116" t="s">
        <v>233</v>
      </c>
      <c r="H40" s="116" t="s">
        <v>233</v>
      </c>
      <c r="I40" s="116" t="s">
        <v>233</v>
      </c>
      <c r="J40" s="116" t="s">
        <v>233</v>
      </c>
    </row>
    <row r="41" spans="1:15" ht="30" x14ac:dyDescent="0.25">
      <c r="A41" s="112"/>
      <c r="B41" s="123" t="s">
        <v>45</v>
      </c>
      <c r="C41" s="114" t="s">
        <v>221</v>
      </c>
      <c r="D41" s="115"/>
      <c r="E41" s="116" t="s">
        <v>233</v>
      </c>
      <c r="F41" s="116" t="s">
        <v>233</v>
      </c>
      <c r="G41" s="116" t="s">
        <v>233</v>
      </c>
      <c r="H41" s="116" t="s">
        <v>233</v>
      </c>
      <c r="I41" s="116" t="s">
        <v>233</v>
      </c>
      <c r="J41" s="116" t="s">
        <v>233</v>
      </c>
    </row>
    <row r="42" spans="1:15" ht="18" x14ac:dyDescent="0.25">
      <c r="A42" s="112"/>
      <c r="B42" s="113" t="s">
        <v>46</v>
      </c>
      <c r="C42" s="114" t="s">
        <v>67</v>
      </c>
      <c r="D42" s="115"/>
      <c r="E42" s="116" t="s">
        <v>233</v>
      </c>
      <c r="F42" s="116" t="s">
        <v>233</v>
      </c>
      <c r="G42" s="116" t="s">
        <v>233</v>
      </c>
      <c r="H42" s="116" t="s">
        <v>233</v>
      </c>
      <c r="I42" s="116" t="s">
        <v>233</v>
      </c>
      <c r="J42" s="116" t="s">
        <v>233</v>
      </c>
    </row>
    <row r="43" spans="1:15" ht="18.75" thickBot="1" x14ac:dyDescent="0.3">
      <c r="A43" s="117"/>
      <c r="B43" s="118" t="s">
        <v>254</v>
      </c>
      <c r="C43" s="119" t="s">
        <v>220</v>
      </c>
      <c r="D43" s="120" t="s">
        <v>255</v>
      </c>
      <c r="E43" s="141">
        <v>0</v>
      </c>
      <c r="F43" s="142">
        <v>0</v>
      </c>
      <c r="G43" s="142">
        <v>0</v>
      </c>
      <c r="H43" s="142">
        <v>0</v>
      </c>
      <c r="I43" s="142">
        <v>103</v>
      </c>
      <c r="J43" s="142">
        <v>80</v>
      </c>
    </row>
    <row r="44" spans="1:15" ht="36" x14ac:dyDescent="0.25">
      <c r="A44" s="122" t="s">
        <v>47</v>
      </c>
      <c r="B44" s="123" t="s">
        <v>256</v>
      </c>
      <c r="C44" s="124" t="s">
        <v>11</v>
      </c>
      <c r="D44" s="110" t="s">
        <v>257</v>
      </c>
      <c r="E44" s="111" t="s">
        <v>233</v>
      </c>
      <c r="F44" s="111" t="s">
        <v>233</v>
      </c>
      <c r="G44" s="111" t="s">
        <v>233</v>
      </c>
      <c r="H44" s="111" t="s">
        <v>233</v>
      </c>
      <c r="I44" s="111" t="s">
        <v>233</v>
      </c>
      <c r="J44" s="111" t="s">
        <v>233</v>
      </c>
    </row>
    <row r="45" spans="1:15" ht="36" x14ac:dyDescent="0.25">
      <c r="A45" s="112"/>
      <c r="B45" s="113" t="s">
        <v>48</v>
      </c>
      <c r="C45" s="114" t="s">
        <v>11</v>
      </c>
      <c r="D45" s="110" t="s">
        <v>257</v>
      </c>
      <c r="E45" s="116" t="s">
        <v>233</v>
      </c>
      <c r="F45" s="116" t="s">
        <v>233</v>
      </c>
      <c r="G45" s="116" t="s">
        <v>233</v>
      </c>
      <c r="H45" s="116" t="s">
        <v>233</v>
      </c>
      <c r="I45" s="116" t="s">
        <v>233</v>
      </c>
      <c r="J45" s="116" t="s">
        <v>233</v>
      </c>
    </row>
    <row r="46" spans="1:15" ht="36" x14ac:dyDescent="0.25">
      <c r="A46" s="112"/>
      <c r="B46" s="113" t="s">
        <v>49</v>
      </c>
      <c r="C46" s="114" t="s">
        <v>11</v>
      </c>
      <c r="D46" s="110" t="s">
        <v>257</v>
      </c>
      <c r="E46" s="116" t="s">
        <v>233</v>
      </c>
      <c r="F46" s="116" t="s">
        <v>233</v>
      </c>
      <c r="G46" s="116" t="s">
        <v>233</v>
      </c>
      <c r="H46" s="116" t="s">
        <v>233</v>
      </c>
      <c r="I46" s="116" t="s">
        <v>233</v>
      </c>
      <c r="J46" s="116" t="s">
        <v>233</v>
      </c>
    </row>
    <row r="47" spans="1:15" ht="36" x14ac:dyDescent="0.25">
      <c r="A47" s="126"/>
      <c r="B47" s="127" t="s">
        <v>50</v>
      </c>
      <c r="C47" s="128" t="s">
        <v>11</v>
      </c>
      <c r="D47" s="143" t="s">
        <v>257</v>
      </c>
      <c r="E47" s="144" t="s">
        <v>233</v>
      </c>
      <c r="F47" s="144" t="s">
        <v>233</v>
      </c>
      <c r="G47" s="144" t="s">
        <v>233</v>
      </c>
      <c r="H47" s="144" t="s">
        <v>233</v>
      </c>
      <c r="I47" s="144" t="s">
        <v>233</v>
      </c>
      <c r="J47" s="144" t="s">
        <v>233</v>
      </c>
    </row>
    <row r="48" spans="1:15" ht="18" x14ac:dyDescent="0.25">
      <c r="A48" s="130"/>
      <c r="B48" s="131" t="s">
        <v>42</v>
      </c>
      <c r="C48" s="132" t="s">
        <v>61</v>
      </c>
      <c r="D48" s="145" t="s">
        <v>257</v>
      </c>
      <c r="E48" s="134" t="s">
        <v>233</v>
      </c>
      <c r="F48" s="134" t="s">
        <v>233</v>
      </c>
      <c r="G48" s="134" t="s">
        <v>233</v>
      </c>
      <c r="H48" s="134" t="s">
        <v>233</v>
      </c>
      <c r="I48" s="134" t="s">
        <v>233</v>
      </c>
      <c r="J48" s="134" t="s">
        <v>233</v>
      </c>
    </row>
    <row r="49" spans="1:10" ht="18.75" thickBot="1" x14ac:dyDescent="0.3">
      <c r="A49" s="135" t="s">
        <v>42</v>
      </c>
      <c r="B49" s="136"/>
      <c r="C49" s="137" t="s">
        <v>258</v>
      </c>
      <c r="D49" s="146"/>
      <c r="E49" s="147"/>
      <c r="F49" s="147"/>
      <c r="G49" s="147"/>
      <c r="H49" s="147"/>
      <c r="I49" s="147"/>
      <c r="J49" s="147"/>
    </row>
    <row r="50" spans="1:10" ht="18" x14ac:dyDescent="0.25">
      <c r="A50" s="148" t="s">
        <v>42</v>
      </c>
      <c r="B50" s="149" t="s">
        <v>259</v>
      </c>
      <c r="C50" s="150" t="s">
        <v>243</v>
      </c>
      <c r="D50" s="110" t="s">
        <v>260</v>
      </c>
      <c r="E50" s="111" t="s">
        <v>233</v>
      </c>
      <c r="F50" s="111" t="s">
        <v>233</v>
      </c>
      <c r="G50" s="111" t="s">
        <v>243</v>
      </c>
      <c r="H50" s="111" t="s">
        <v>233</v>
      </c>
      <c r="I50" s="111" t="s">
        <v>233</v>
      </c>
      <c r="J50" s="111" t="s">
        <v>243</v>
      </c>
    </row>
    <row r="51" spans="1:10" ht="18" x14ac:dyDescent="0.25">
      <c r="A51" s="130"/>
      <c r="B51" s="131" t="s">
        <v>261</v>
      </c>
      <c r="C51" s="132" t="s">
        <v>243</v>
      </c>
      <c r="D51" s="151" t="s">
        <v>262</v>
      </c>
      <c r="E51" s="116" t="s">
        <v>233</v>
      </c>
      <c r="F51" s="116" t="s">
        <v>233</v>
      </c>
      <c r="G51" s="116" t="s">
        <v>243</v>
      </c>
      <c r="H51" s="116" t="s">
        <v>233</v>
      </c>
      <c r="I51" s="116" t="s">
        <v>233</v>
      </c>
      <c r="J51" s="116" t="s">
        <v>243</v>
      </c>
    </row>
    <row r="52" spans="1:10" ht="18" x14ac:dyDescent="0.25">
      <c r="A52" s="122" t="s">
        <v>263</v>
      </c>
      <c r="B52" s="123"/>
      <c r="C52" s="124" t="s">
        <v>10</v>
      </c>
      <c r="D52" s="115"/>
      <c r="E52" s="227">
        <f>E59/$D$59*100</f>
        <v>152.35764903563506</v>
      </c>
      <c r="F52" s="227">
        <f t="shared" ref="F52:J52" si="0">F59/$D$59*100</f>
        <v>112.19633165747622</v>
      </c>
      <c r="G52" s="227">
        <f t="shared" si="0"/>
        <v>102.52061727937212</v>
      </c>
      <c r="H52" s="227">
        <f t="shared" si="0"/>
        <v>143.90778461870977</v>
      </c>
      <c r="I52" s="227">
        <f t="shared" si="0"/>
        <v>155.71088074682032</v>
      </c>
      <c r="J52" s="227">
        <f t="shared" si="0"/>
        <v>152.37294841981034</v>
      </c>
    </row>
    <row r="53" spans="1:10" x14ac:dyDescent="0.25">
      <c r="E53" s="100"/>
      <c r="F53" s="100"/>
      <c r="G53" s="100"/>
      <c r="H53" s="100"/>
      <c r="I53" s="100"/>
      <c r="J53" s="100"/>
    </row>
    <row r="55" spans="1:10" x14ac:dyDescent="0.25">
      <c r="A55" s="152" t="s">
        <v>223</v>
      </c>
    </row>
    <row r="56" spans="1:10" x14ac:dyDescent="0.25">
      <c r="A56" s="153"/>
    </row>
    <row r="57" spans="1:10" x14ac:dyDescent="0.25">
      <c r="A57" s="153"/>
      <c r="D57" s="154"/>
    </row>
    <row r="58" spans="1:10" ht="16.5" thickBot="1" x14ac:dyDescent="0.3">
      <c r="A58" s="153"/>
      <c r="D58" s="154"/>
    </row>
    <row r="59" spans="1:10" ht="16.5" thickBot="1" x14ac:dyDescent="0.3">
      <c r="A59" s="224" t="s">
        <v>282</v>
      </c>
      <c r="B59" s="222"/>
      <c r="C59" s="223"/>
      <c r="D59" s="231">
        <v>9556.8144811896036</v>
      </c>
      <c r="E59" s="225">
        <v>14560.537866237604</v>
      </c>
      <c r="F59" s="225">
        <v>10722.395271205203</v>
      </c>
      <c r="G59" s="225">
        <v>9797.7051983600049</v>
      </c>
      <c r="H59" s="225">
        <v>13753</v>
      </c>
      <c r="I59" s="225">
        <v>14881</v>
      </c>
      <c r="J59" s="226">
        <v>14562</v>
      </c>
    </row>
    <row r="60" spans="1:10" x14ac:dyDescent="0.25">
      <c r="A60" s="153"/>
      <c r="D60" s="154"/>
    </row>
    <row r="61" spans="1:10" x14ac:dyDescent="0.25">
      <c r="A61" s="153"/>
      <c r="D61" s="154"/>
    </row>
  </sheetData>
  <pageMargins left="0.70866141732283472" right="0.70866141732283472" top="0.74803149606299213" bottom="0.74803149606299213" header="0.31496062992125984" footer="0.31496062992125984"/>
  <pageSetup paperSize="9" scale="36"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114"/>
  <sheetViews>
    <sheetView topLeftCell="A89" zoomScale="70" zoomScaleNormal="70" workbookViewId="0">
      <selection activeCell="A64" sqref="A64:J114"/>
    </sheetView>
  </sheetViews>
  <sheetFormatPr defaultRowHeight="15.75" x14ac:dyDescent="0.25"/>
  <cols>
    <col min="1" max="1" width="43" style="99" customWidth="1"/>
    <col min="2" max="2" width="39" style="99" customWidth="1"/>
    <col min="3" max="3" width="15.28515625" style="100" customWidth="1"/>
    <col min="4" max="4" width="61.140625" style="99" customWidth="1"/>
    <col min="5" max="10" width="13.28515625" style="99" customWidth="1"/>
    <col min="11" max="256" width="9.140625" style="99" customWidth="1"/>
    <col min="257" max="16384" width="9.140625" style="155"/>
  </cols>
  <sheetData>
    <row r="1" spans="1:10" ht="23.25" x14ac:dyDescent="0.35">
      <c r="A1" s="98"/>
    </row>
    <row r="2" spans="1:10" ht="23.25" x14ac:dyDescent="0.35">
      <c r="A2" s="98"/>
    </row>
    <row r="3" spans="1:10" ht="23.25" x14ac:dyDescent="0.35">
      <c r="A3" s="98"/>
    </row>
    <row r="4" spans="1:10" ht="23.25" x14ac:dyDescent="0.35">
      <c r="A4" s="98" t="s">
        <v>173</v>
      </c>
      <c r="B4" s="267" t="s">
        <v>296</v>
      </c>
      <c r="C4" s="268"/>
      <c r="D4" s="267"/>
    </row>
    <row r="5" spans="1:10" ht="23.25" x14ac:dyDescent="0.35">
      <c r="A5" s="98"/>
      <c r="B5" s="233" t="s">
        <v>295</v>
      </c>
      <c r="C5" s="266"/>
      <c r="D5" s="233"/>
    </row>
    <row r="6" spans="1:10" ht="23.25" x14ac:dyDescent="0.35">
      <c r="A6" s="98">
        <v>2009</v>
      </c>
    </row>
    <row r="8" spans="1:10" ht="16.5" thickBot="1" x14ac:dyDescent="0.3">
      <c r="A8" s="101" t="s">
        <v>34</v>
      </c>
      <c r="B8" s="102" t="s">
        <v>35</v>
      </c>
      <c r="C8" s="103" t="s">
        <v>63</v>
      </c>
      <c r="D8" s="104" t="s">
        <v>62</v>
      </c>
      <c r="E8" s="105">
        <v>2009</v>
      </c>
      <c r="F8" s="105">
        <v>2010</v>
      </c>
      <c r="G8" s="105">
        <v>2011</v>
      </c>
      <c r="H8" s="105">
        <v>2012</v>
      </c>
      <c r="I8" s="105">
        <v>2013</v>
      </c>
      <c r="J8" s="106">
        <v>2014</v>
      </c>
    </row>
    <row r="9" spans="1:10" ht="18" x14ac:dyDescent="0.25">
      <c r="A9" s="107"/>
      <c r="B9" s="108"/>
      <c r="C9" s="109"/>
      <c r="D9" s="110"/>
      <c r="E9" s="111" t="s">
        <v>217</v>
      </c>
      <c r="F9" s="111" t="s">
        <v>217</v>
      </c>
      <c r="G9" s="111" t="s">
        <v>217</v>
      </c>
      <c r="H9" s="111" t="s">
        <v>217</v>
      </c>
      <c r="I9" s="111" t="s">
        <v>217</v>
      </c>
      <c r="J9" s="111" t="s">
        <v>217</v>
      </c>
    </row>
    <row r="10" spans="1:10" ht="18" x14ac:dyDescent="0.25">
      <c r="A10" s="112" t="s">
        <v>36</v>
      </c>
      <c r="B10" s="113" t="s">
        <v>37</v>
      </c>
      <c r="C10" s="114" t="s">
        <v>243</v>
      </c>
      <c r="D10" s="270" t="s">
        <v>293</v>
      </c>
      <c r="E10" s="116">
        <v>100</v>
      </c>
      <c r="F10" s="116">
        <v>100</v>
      </c>
      <c r="G10" s="116">
        <v>100</v>
      </c>
      <c r="H10" s="116">
        <v>100</v>
      </c>
      <c r="I10" s="116">
        <v>100</v>
      </c>
      <c r="J10" s="116">
        <v>100</v>
      </c>
    </row>
    <row r="11" spans="1:10" ht="18" x14ac:dyDescent="0.25">
      <c r="A11" s="112"/>
      <c r="B11" s="113" t="s">
        <v>56</v>
      </c>
      <c r="C11" s="114" t="s">
        <v>245</v>
      </c>
      <c r="D11" s="270" t="s">
        <v>293</v>
      </c>
      <c r="E11" s="116">
        <v>100</v>
      </c>
      <c r="F11" s="116">
        <v>100</v>
      </c>
      <c r="G11" s="116">
        <v>100</v>
      </c>
      <c r="H11" s="116">
        <v>100</v>
      </c>
      <c r="I11" s="116">
        <v>100</v>
      </c>
      <c r="J11" s="116">
        <v>100</v>
      </c>
    </row>
    <row r="12" spans="1:10" ht="18" x14ac:dyDescent="0.25">
      <c r="A12" s="112"/>
      <c r="B12" s="113" t="s">
        <v>38</v>
      </c>
      <c r="C12" s="114" t="s">
        <v>51</v>
      </c>
      <c r="D12" s="115" t="s">
        <v>246</v>
      </c>
      <c r="E12" s="116" t="s">
        <v>233</v>
      </c>
      <c r="F12" s="116" t="s">
        <v>233</v>
      </c>
      <c r="G12" s="116" t="s">
        <v>233</v>
      </c>
      <c r="H12" s="116" t="s">
        <v>233</v>
      </c>
      <c r="I12" s="116" t="s">
        <v>233</v>
      </c>
      <c r="J12" s="116" t="s">
        <v>233</v>
      </c>
    </row>
    <row r="13" spans="1:10" ht="18" x14ac:dyDescent="0.25">
      <c r="A13" s="112"/>
      <c r="B13" s="113" t="s">
        <v>52</v>
      </c>
      <c r="C13" s="114" t="s">
        <v>39</v>
      </c>
      <c r="D13" s="115" t="s">
        <v>247</v>
      </c>
      <c r="E13" s="116" t="s">
        <v>233</v>
      </c>
      <c r="F13" s="116" t="s">
        <v>233</v>
      </c>
      <c r="G13" s="116" t="s">
        <v>233</v>
      </c>
      <c r="H13" s="116" t="s">
        <v>233</v>
      </c>
      <c r="I13" s="116" t="s">
        <v>233</v>
      </c>
      <c r="J13" s="116" t="s">
        <v>233</v>
      </c>
    </row>
    <row r="14" spans="1:10" ht="18" x14ac:dyDescent="0.25">
      <c r="A14" s="112"/>
      <c r="B14" s="113" t="s">
        <v>53</v>
      </c>
      <c r="C14" s="114" t="s">
        <v>39</v>
      </c>
      <c r="D14" s="115" t="s">
        <v>247</v>
      </c>
      <c r="E14" s="116" t="s">
        <v>233</v>
      </c>
      <c r="F14" s="116" t="s">
        <v>233</v>
      </c>
      <c r="G14" s="116" t="s">
        <v>233</v>
      </c>
      <c r="H14" s="116" t="s">
        <v>233</v>
      </c>
      <c r="I14" s="116" t="s">
        <v>233</v>
      </c>
      <c r="J14" s="116" t="s">
        <v>233</v>
      </c>
    </row>
    <row r="15" spans="1:10" ht="18" x14ac:dyDescent="0.25">
      <c r="A15" s="112"/>
      <c r="B15" s="113" t="s">
        <v>54</v>
      </c>
      <c r="C15" s="114" t="s">
        <v>39</v>
      </c>
      <c r="D15" s="115" t="s">
        <v>247</v>
      </c>
      <c r="E15" s="116" t="s">
        <v>233</v>
      </c>
      <c r="F15" s="116" t="s">
        <v>233</v>
      </c>
      <c r="G15" s="116" t="s">
        <v>233</v>
      </c>
      <c r="H15" s="116" t="s">
        <v>233</v>
      </c>
      <c r="I15" s="116" t="s">
        <v>233</v>
      </c>
      <c r="J15" s="116" t="s">
        <v>233</v>
      </c>
    </row>
    <row r="16" spans="1:10" ht="36" x14ac:dyDescent="0.25">
      <c r="A16" s="112"/>
      <c r="B16" s="113" t="s">
        <v>64</v>
      </c>
      <c r="C16" s="114" t="s">
        <v>40</v>
      </c>
      <c r="D16" s="115" t="s">
        <v>247</v>
      </c>
      <c r="E16" s="116" t="s">
        <v>233</v>
      </c>
      <c r="F16" s="116" t="s">
        <v>233</v>
      </c>
      <c r="G16" s="116" t="s">
        <v>233</v>
      </c>
      <c r="H16" s="116" t="s">
        <v>233</v>
      </c>
      <c r="I16" s="116" t="s">
        <v>233</v>
      </c>
      <c r="J16" s="116" t="s">
        <v>233</v>
      </c>
    </row>
    <row r="17" spans="1:10" ht="36" x14ac:dyDescent="0.25">
      <c r="A17" s="112"/>
      <c r="B17" s="113" t="s">
        <v>65</v>
      </c>
      <c r="C17" s="114" t="s">
        <v>40</v>
      </c>
      <c r="D17" s="115" t="s">
        <v>247</v>
      </c>
      <c r="E17" s="116" t="s">
        <v>233</v>
      </c>
      <c r="F17" s="116" t="s">
        <v>233</v>
      </c>
      <c r="G17" s="116" t="s">
        <v>233</v>
      </c>
      <c r="H17" s="116" t="s">
        <v>233</v>
      </c>
      <c r="I17" s="116" t="s">
        <v>233</v>
      </c>
      <c r="J17" s="116" t="s">
        <v>233</v>
      </c>
    </row>
    <row r="18" spans="1:10" ht="36" x14ac:dyDescent="0.25">
      <c r="A18" s="112"/>
      <c r="B18" s="113" t="s">
        <v>66</v>
      </c>
      <c r="C18" s="114" t="s">
        <v>40</v>
      </c>
      <c r="D18" s="115" t="s">
        <v>247</v>
      </c>
      <c r="E18" s="116" t="s">
        <v>233</v>
      </c>
      <c r="F18" s="116" t="s">
        <v>233</v>
      </c>
      <c r="G18" s="116" t="s">
        <v>233</v>
      </c>
      <c r="H18" s="116" t="s">
        <v>233</v>
      </c>
      <c r="I18" s="116" t="s">
        <v>233</v>
      </c>
      <c r="J18" s="116" t="s">
        <v>233</v>
      </c>
    </row>
    <row r="19" spans="1:10" ht="18" x14ac:dyDescent="0.25">
      <c r="A19" s="112"/>
      <c r="B19" s="113" t="s">
        <v>41</v>
      </c>
      <c r="C19" s="114" t="s">
        <v>55</v>
      </c>
      <c r="D19" s="115" t="s">
        <v>247</v>
      </c>
      <c r="E19" s="116" t="s">
        <v>233</v>
      </c>
      <c r="F19" s="116" t="s">
        <v>233</v>
      </c>
      <c r="G19" s="116" t="s">
        <v>233</v>
      </c>
      <c r="H19" s="116" t="s">
        <v>233</v>
      </c>
      <c r="I19" s="116" t="s">
        <v>233</v>
      </c>
      <c r="J19" s="116" t="s">
        <v>233</v>
      </c>
    </row>
    <row r="20" spans="1:10" ht="18.75" thickBot="1" x14ac:dyDescent="0.3">
      <c r="A20" s="117"/>
      <c r="B20" s="118" t="s">
        <v>42</v>
      </c>
      <c r="C20" s="119"/>
      <c r="D20" s="120"/>
      <c r="E20" s="121"/>
      <c r="F20" s="121"/>
      <c r="G20" s="121"/>
      <c r="H20" s="121"/>
      <c r="I20" s="121"/>
      <c r="J20" s="121"/>
    </row>
    <row r="21" spans="1:10" ht="18" x14ac:dyDescent="0.25">
      <c r="A21" s="122" t="s">
        <v>43</v>
      </c>
      <c r="B21" s="123" t="s">
        <v>37</v>
      </c>
      <c r="C21" s="124" t="s">
        <v>51</v>
      </c>
      <c r="D21" s="110" t="s">
        <v>247</v>
      </c>
      <c r="E21" s="111" t="s">
        <v>233</v>
      </c>
      <c r="F21" s="111" t="s">
        <v>233</v>
      </c>
      <c r="G21" s="111" t="s">
        <v>233</v>
      </c>
      <c r="H21" s="111" t="s">
        <v>233</v>
      </c>
      <c r="I21" s="111" t="s">
        <v>233</v>
      </c>
      <c r="J21" s="111" t="s">
        <v>233</v>
      </c>
    </row>
    <row r="22" spans="1:10" ht="18" x14ac:dyDescent="0.25">
      <c r="A22" s="112"/>
      <c r="B22" s="113" t="s">
        <v>57</v>
      </c>
      <c r="C22" s="114" t="s">
        <v>51</v>
      </c>
      <c r="D22" s="115" t="s">
        <v>247</v>
      </c>
      <c r="E22" s="116" t="s">
        <v>233</v>
      </c>
      <c r="F22" s="116" t="s">
        <v>233</v>
      </c>
      <c r="G22" s="116" t="s">
        <v>233</v>
      </c>
      <c r="H22" s="116" t="s">
        <v>233</v>
      </c>
      <c r="I22" s="116" t="s">
        <v>233</v>
      </c>
      <c r="J22" s="116" t="s">
        <v>233</v>
      </c>
    </row>
    <row r="23" spans="1:10" ht="18" x14ac:dyDescent="0.25">
      <c r="A23" s="112"/>
      <c r="B23" s="113" t="s">
        <v>38</v>
      </c>
      <c r="C23" s="114" t="s">
        <v>51</v>
      </c>
      <c r="D23" s="115" t="s">
        <v>247</v>
      </c>
      <c r="E23" s="116" t="s">
        <v>233</v>
      </c>
      <c r="F23" s="116" t="s">
        <v>233</v>
      </c>
      <c r="G23" s="116" t="s">
        <v>233</v>
      </c>
      <c r="H23" s="116" t="s">
        <v>233</v>
      </c>
      <c r="I23" s="116" t="s">
        <v>233</v>
      </c>
      <c r="J23" s="116" t="s">
        <v>233</v>
      </c>
    </row>
    <row r="24" spans="1:10" ht="18" x14ac:dyDescent="0.25">
      <c r="A24" s="112"/>
      <c r="B24" s="113" t="s">
        <v>52</v>
      </c>
      <c r="C24" s="114" t="s">
        <v>39</v>
      </c>
      <c r="D24" s="115" t="s">
        <v>247</v>
      </c>
      <c r="E24" s="116" t="s">
        <v>233</v>
      </c>
      <c r="F24" s="116" t="s">
        <v>233</v>
      </c>
      <c r="G24" s="116" t="s">
        <v>233</v>
      </c>
      <c r="H24" s="116" t="s">
        <v>233</v>
      </c>
      <c r="I24" s="116" t="s">
        <v>233</v>
      </c>
      <c r="J24" s="116" t="s">
        <v>233</v>
      </c>
    </row>
    <row r="25" spans="1:10" ht="18" x14ac:dyDescent="0.25">
      <c r="A25" s="112"/>
      <c r="B25" s="113" t="s">
        <v>53</v>
      </c>
      <c r="C25" s="114" t="s">
        <v>39</v>
      </c>
      <c r="D25" s="115" t="s">
        <v>247</v>
      </c>
      <c r="E25" s="116" t="s">
        <v>233</v>
      </c>
      <c r="F25" s="116" t="s">
        <v>233</v>
      </c>
      <c r="G25" s="116" t="s">
        <v>233</v>
      </c>
      <c r="H25" s="116" t="s">
        <v>233</v>
      </c>
      <c r="I25" s="116" t="s">
        <v>233</v>
      </c>
      <c r="J25" s="116" t="s">
        <v>233</v>
      </c>
    </row>
    <row r="26" spans="1:10" ht="18" x14ac:dyDescent="0.25">
      <c r="A26" s="112"/>
      <c r="B26" s="113" t="s">
        <v>54</v>
      </c>
      <c r="C26" s="114" t="s">
        <v>39</v>
      </c>
      <c r="D26" s="115" t="s">
        <v>247</v>
      </c>
      <c r="E26" s="116" t="s">
        <v>233</v>
      </c>
      <c r="F26" s="116" t="s">
        <v>233</v>
      </c>
      <c r="G26" s="116" t="s">
        <v>233</v>
      </c>
      <c r="H26" s="116" t="s">
        <v>233</v>
      </c>
      <c r="I26" s="116" t="s">
        <v>233</v>
      </c>
      <c r="J26" s="116" t="s">
        <v>233</v>
      </c>
    </row>
    <row r="27" spans="1:10" ht="36" x14ac:dyDescent="0.25">
      <c r="A27" s="112"/>
      <c r="B27" s="113" t="s">
        <v>64</v>
      </c>
      <c r="C27" s="114" t="s">
        <v>40</v>
      </c>
      <c r="D27" s="115" t="s">
        <v>247</v>
      </c>
      <c r="E27" s="116" t="s">
        <v>233</v>
      </c>
      <c r="F27" s="116" t="s">
        <v>233</v>
      </c>
      <c r="G27" s="116" t="s">
        <v>233</v>
      </c>
      <c r="H27" s="116" t="s">
        <v>233</v>
      </c>
      <c r="I27" s="116" t="s">
        <v>233</v>
      </c>
      <c r="J27" s="116" t="s">
        <v>233</v>
      </c>
    </row>
    <row r="28" spans="1:10" ht="36" x14ac:dyDescent="0.25">
      <c r="A28" s="112"/>
      <c r="B28" s="113" t="s">
        <v>65</v>
      </c>
      <c r="C28" s="114" t="s">
        <v>40</v>
      </c>
      <c r="D28" s="115" t="s">
        <v>247</v>
      </c>
      <c r="E28" s="116" t="s">
        <v>233</v>
      </c>
      <c r="F28" s="116" t="s">
        <v>233</v>
      </c>
      <c r="G28" s="116" t="s">
        <v>233</v>
      </c>
      <c r="H28" s="116" t="s">
        <v>233</v>
      </c>
      <c r="I28" s="116" t="s">
        <v>233</v>
      </c>
      <c r="J28" s="116" t="s">
        <v>233</v>
      </c>
    </row>
    <row r="29" spans="1:10" ht="36" x14ac:dyDescent="0.25">
      <c r="A29" s="112"/>
      <c r="B29" s="113" t="s">
        <v>66</v>
      </c>
      <c r="C29" s="114" t="s">
        <v>40</v>
      </c>
      <c r="D29" s="115" t="s">
        <v>247</v>
      </c>
      <c r="E29" s="116" t="s">
        <v>233</v>
      </c>
      <c r="F29" s="116" t="s">
        <v>233</v>
      </c>
      <c r="G29" s="116" t="s">
        <v>233</v>
      </c>
      <c r="H29" s="116" t="s">
        <v>233</v>
      </c>
      <c r="I29" s="116" t="s">
        <v>233</v>
      </c>
      <c r="J29" s="116" t="s">
        <v>233</v>
      </c>
    </row>
    <row r="30" spans="1:10" ht="18" x14ac:dyDescent="0.25">
      <c r="A30" s="112"/>
      <c r="B30" s="113" t="s">
        <v>41</v>
      </c>
      <c r="C30" s="114" t="s">
        <v>55</v>
      </c>
      <c r="D30" s="115" t="s">
        <v>247</v>
      </c>
      <c r="E30" s="116" t="s">
        <v>233</v>
      </c>
      <c r="F30" s="116" t="s">
        <v>233</v>
      </c>
      <c r="G30" s="116" t="s">
        <v>233</v>
      </c>
      <c r="H30" s="116" t="s">
        <v>233</v>
      </c>
      <c r="I30" s="116" t="s">
        <v>233</v>
      </c>
      <c r="J30" s="116" t="s">
        <v>233</v>
      </c>
    </row>
    <row r="31" spans="1:10" ht="18" x14ac:dyDescent="0.25">
      <c r="A31" s="112"/>
      <c r="B31" s="113" t="s">
        <v>44</v>
      </c>
      <c r="C31" s="114" t="s">
        <v>10</v>
      </c>
      <c r="D31" s="115" t="s">
        <v>247</v>
      </c>
      <c r="E31" s="116" t="s">
        <v>233</v>
      </c>
      <c r="F31" s="116" t="s">
        <v>233</v>
      </c>
      <c r="G31" s="116" t="s">
        <v>233</v>
      </c>
      <c r="H31" s="116" t="s">
        <v>233</v>
      </c>
      <c r="I31" s="116" t="s">
        <v>233</v>
      </c>
      <c r="J31" s="116" t="s">
        <v>233</v>
      </c>
    </row>
    <row r="32" spans="1:10" ht="31.5" thickBot="1" x14ac:dyDescent="0.3">
      <c r="A32" s="117"/>
      <c r="B32" s="118" t="s">
        <v>42</v>
      </c>
      <c r="C32" s="119" t="s">
        <v>243</v>
      </c>
      <c r="D32" s="156" t="s">
        <v>248</v>
      </c>
      <c r="E32" s="121" t="s">
        <v>243</v>
      </c>
      <c r="F32" s="121" t="s">
        <v>243</v>
      </c>
      <c r="G32" s="121" t="s">
        <v>243</v>
      </c>
      <c r="H32" s="121" t="s">
        <v>243</v>
      </c>
      <c r="I32" s="121" t="s">
        <v>243</v>
      </c>
      <c r="J32" s="121" t="s">
        <v>243</v>
      </c>
    </row>
    <row r="33" spans="1:20" ht="36.75" customHeight="1" x14ac:dyDescent="0.25">
      <c r="A33" s="122" t="s">
        <v>59</v>
      </c>
      <c r="B33" s="123" t="s">
        <v>69</v>
      </c>
      <c r="C33" s="114" t="s">
        <v>220</v>
      </c>
      <c r="D33" s="110"/>
      <c r="E33" s="111" t="s">
        <v>233</v>
      </c>
      <c r="F33" s="111" t="s">
        <v>233</v>
      </c>
      <c r="G33" s="111" t="s">
        <v>233</v>
      </c>
      <c r="H33" s="111" t="s">
        <v>233</v>
      </c>
      <c r="I33" s="111" t="s">
        <v>233</v>
      </c>
      <c r="J33" s="111" t="s">
        <v>233</v>
      </c>
    </row>
    <row r="34" spans="1:20" ht="18" x14ac:dyDescent="0.25">
      <c r="A34" s="122"/>
      <c r="B34" s="123" t="s">
        <v>68</v>
      </c>
      <c r="C34" s="114" t="s">
        <v>220</v>
      </c>
      <c r="D34" s="115"/>
      <c r="E34" s="116" t="s">
        <v>233</v>
      </c>
      <c r="F34" s="116" t="s">
        <v>233</v>
      </c>
      <c r="G34" s="116" t="s">
        <v>233</v>
      </c>
      <c r="H34" s="116" t="s">
        <v>233</v>
      </c>
      <c r="I34" s="116" t="s">
        <v>233</v>
      </c>
      <c r="J34" s="116" t="s">
        <v>233</v>
      </c>
    </row>
    <row r="35" spans="1:20" ht="18" x14ac:dyDescent="0.25">
      <c r="A35" s="126"/>
      <c r="B35" s="127" t="s">
        <v>222</v>
      </c>
      <c r="C35" s="128" t="s">
        <v>11</v>
      </c>
      <c r="D35" s="129" t="s">
        <v>264</v>
      </c>
      <c r="E35" s="144">
        <v>8548</v>
      </c>
      <c r="F35" s="144">
        <v>18793</v>
      </c>
      <c r="G35" s="144">
        <v>25362</v>
      </c>
      <c r="H35" s="144">
        <v>34660</v>
      </c>
      <c r="I35" s="144">
        <v>39319</v>
      </c>
      <c r="J35" s="144">
        <v>48612</v>
      </c>
    </row>
    <row r="36" spans="1:20" ht="36" x14ac:dyDescent="0.25">
      <c r="A36" s="130"/>
      <c r="B36" s="131" t="s">
        <v>249</v>
      </c>
      <c r="C36" s="132" t="s">
        <v>10</v>
      </c>
      <c r="D36" s="133" t="s">
        <v>265</v>
      </c>
      <c r="E36" s="134">
        <v>28</v>
      </c>
      <c r="F36" s="134">
        <v>14.1</v>
      </c>
      <c r="G36" s="134">
        <v>14.1</v>
      </c>
      <c r="H36" s="134">
        <v>32.5</v>
      </c>
      <c r="I36" s="134">
        <v>26.1</v>
      </c>
      <c r="J36" s="134">
        <v>24.2</v>
      </c>
    </row>
    <row r="37" spans="1:20" ht="36.75" thickBot="1" x14ac:dyDescent="0.3">
      <c r="A37" s="135"/>
      <c r="B37" s="136" t="s">
        <v>251</v>
      </c>
      <c r="C37" s="137" t="s">
        <v>220</v>
      </c>
      <c r="D37" s="138" t="s">
        <v>266</v>
      </c>
      <c r="E37" s="139">
        <v>0</v>
      </c>
      <c r="F37" s="139">
        <v>0</v>
      </c>
      <c r="G37" s="139">
        <v>0</v>
      </c>
      <c r="H37" s="139">
        <v>0</v>
      </c>
      <c r="I37" s="139">
        <v>0</v>
      </c>
      <c r="J37" s="139">
        <v>0</v>
      </c>
      <c r="K37" s="140"/>
      <c r="L37" s="140"/>
      <c r="M37" s="140"/>
      <c r="N37" s="140"/>
      <c r="O37" s="140"/>
      <c r="P37" s="140"/>
      <c r="Q37" s="140"/>
      <c r="R37" s="140"/>
      <c r="S37" s="140"/>
      <c r="T37" s="140"/>
    </row>
    <row r="38" spans="1:20" ht="18" x14ac:dyDescent="0.25">
      <c r="A38" s="122" t="s">
        <v>60</v>
      </c>
      <c r="B38" s="113" t="s">
        <v>218</v>
      </c>
      <c r="C38" s="114" t="s">
        <v>220</v>
      </c>
      <c r="D38" s="110"/>
      <c r="E38" s="111" t="s">
        <v>233</v>
      </c>
      <c r="F38" s="111" t="s">
        <v>233</v>
      </c>
      <c r="G38" s="111" t="s">
        <v>233</v>
      </c>
      <c r="H38" s="111" t="s">
        <v>233</v>
      </c>
      <c r="I38" s="111" t="s">
        <v>233</v>
      </c>
      <c r="J38" s="111" t="s">
        <v>233</v>
      </c>
    </row>
    <row r="39" spans="1:20" ht="18" x14ac:dyDescent="0.25">
      <c r="A39" s="112"/>
      <c r="B39" s="113" t="s">
        <v>219</v>
      </c>
      <c r="C39" s="114" t="s">
        <v>220</v>
      </c>
      <c r="D39" s="115"/>
      <c r="E39" s="116" t="s">
        <v>233</v>
      </c>
      <c r="F39" s="116" t="s">
        <v>233</v>
      </c>
      <c r="G39" s="116" t="s">
        <v>233</v>
      </c>
      <c r="H39" s="116" t="s">
        <v>233</v>
      </c>
      <c r="I39" s="116" t="s">
        <v>233</v>
      </c>
      <c r="J39" s="116" t="s">
        <v>233</v>
      </c>
    </row>
    <row r="40" spans="1:20" ht="36" x14ac:dyDescent="0.25">
      <c r="A40" s="112"/>
      <c r="B40" s="113" t="s">
        <v>253</v>
      </c>
      <c r="C40" s="114" t="s">
        <v>67</v>
      </c>
      <c r="D40" s="115"/>
      <c r="E40" s="116" t="s">
        <v>233</v>
      </c>
      <c r="F40" s="116" t="s">
        <v>233</v>
      </c>
      <c r="G40" s="116" t="s">
        <v>233</v>
      </c>
      <c r="H40" s="116" t="s">
        <v>233</v>
      </c>
      <c r="I40" s="116" t="s">
        <v>233</v>
      </c>
      <c r="J40" s="116" t="s">
        <v>233</v>
      </c>
    </row>
    <row r="41" spans="1:20" ht="30" x14ac:dyDescent="0.25">
      <c r="A41" s="112"/>
      <c r="B41" s="123" t="s">
        <v>45</v>
      </c>
      <c r="C41" s="114" t="s">
        <v>221</v>
      </c>
      <c r="D41" s="115"/>
      <c r="E41" s="116" t="s">
        <v>233</v>
      </c>
      <c r="F41" s="116" t="s">
        <v>233</v>
      </c>
      <c r="G41" s="116" t="s">
        <v>233</v>
      </c>
      <c r="H41" s="116" t="s">
        <v>233</v>
      </c>
      <c r="I41" s="116" t="s">
        <v>233</v>
      </c>
      <c r="J41" s="116" t="s">
        <v>233</v>
      </c>
    </row>
    <row r="42" spans="1:20" ht="18" x14ac:dyDescent="0.25">
      <c r="A42" s="112"/>
      <c r="B42" s="113" t="s">
        <v>46</v>
      </c>
      <c r="C42" s="114" t="s">
        <v>67</v>
      </c>
      <c r="D42" s="115"/>
      <c r="E42" s="116" t="s">
        <v>233</v>
      </c>
      <c r="F42" s="116" t="s">
        <v>233</v>
      </c>
      <c r="G42" s="116" t="s">
        <v>233</v>
      </c>
      <c r="H42" s="116" t="s">
        <v>233</v>
      </c>
      <c r="I42" s="116" t="s">
        <v>233</v>
      </c>
      <c r="J42" s="116" t="s">
        <v>233</v>
      </c>
    </row>
    <row r="43" spans="1:20" ht="18.75" thickBot="1" x14ac:dyDescent="0.3">
      <c r="A43" s="117"/>
      <c r="B43" s="118" t="s">
        <v>254</v>
      </c>
      <c r="C43" s="119" t="s">
        <v>220</v>
      </c>
      <c r="D43" s="120" t="s">
        <v>255</v>
      </c>
      <c r="E43" s="141">
        <v>0</v>
      </c>
      <c r="F43" s="142">
        <v>0</v>
      </c>
      <c r="G43" s="142">
        <v>0</v>
      </c>
      <c r="H43" s="142">
        <v>0</v>
      </c>
      <c r="I43" s="142">
        <v>0</v>
      </c>
      <c r="J43" s="142">
        <v>8</v>
      </c>
    </row>
    <row r="44" spans="1:20" ht="36" x14ac:dyDescent="0.25">
      <c r="A44" s="122" t="s">
        <v>47</v>
      </c>
      <c r="B44" s="123" t="s">
        <v>256</v>
      </c>
      <c r="C44" s="124" t="s">
        <v>11</v>
      </c>
      <c r="D44" s="110" t="s">
        <v>257</v>
      </c>
      <c r="E44" s="111" t="s">
        <v>233</v>
      </c>
      <c r="F44" s="111" t="s">
        <v>233</v>
      </c>
      <c r="G44" s="111" t="s">
        <v>233</v>
      </c>
      <c r="H44" s="111" t="s">
        <v>233</v>
      </c>
      <c r="I44" s="111" t="s">
        <v>233</v>
      </c>
      <c r="J44" s="111" t="s">
        <v>233</v>
      </c>
    </row>
    <row r="45" spans="1:20" ht="36" x14ac:dyDescent="0.25">
      <c r="A45" s="112"/>
      <c r="B45" s="113" t="s">
        <v>48</v>
      </c>
      <c r="C45" s="114" t="s">
        <v>11</v>
      </c>
      <c r="D45" s="110" t="s">
        <v>257</v>
      </c>
      <c r="E45" s="116" t="s">
        <v>233</v>
      </c>
      <c r="F45" s="116" t="s">
        <v>233</v>
      </c>
      <c r="G45" s="116" t="s">
        <v>233</v>
      </c>
      <c r="H45" s="116" t="s">
        <v>233</v>
      </c>
      <c r="I45" s="116" t="s">
        <v>233</v>
      </c>
      <c r="J45" s="116" t="s">
        <v>233</v>
      </c>
    </row>
    <row r="46" spans="1:20" ht="36" x14ac:dyDescent="0.25">
      <c r="A46" s="112"/>
      <c r="B46" s="113" t="s">
        <v>49</v>
      </c>
      <c r="C46" s="114" t="s">
        <v>11</v>
      </c>
      <c r="D46" s="110" t="s">
        <v>257</v>
      </c>
      <c r="E46" s="116" t="s">
        <v>233</v>
      </c>
      <c r="F46" s="116" t="s">
        <v>233</v>
      </c>
      <c r="G46" s="116" t="s">
        <v>233</v>
      </c>
      <c r="H46" s="116" t="s">
        <v>233</v>
      </c>
      <c r="I46" s="116" t="s">
        <v>233</v>
      </c>
      <c r="J46" s="116" t="s">
        <v>233</v>
      </c>
    </row>
    <row r="47" spans="1:20" ht="36" x14ac:dyDescent="0.25">
      <c r="A47" s="126"/>
      <c r="B47" s="127" t="s">
        <v>50</v>
      </c>
      <c r="C47" s="128" t="s">
        <v>11</v>
      </c>
      <c r="D47" s="143" t="s">
        <v>257</v>
      </c>
      <c r="E47" s="144" t="s">
        <v>233</v>
      </c>
      <c r="F47" s="144" t="s">
        <v>233</v>
      </c>
      <c r="G47" s="144" t="s">
        <v>233</v>
      </c>
      <c r="H47" s="144" t="s">
        <v>233</v>
      </c>
      <c r="I47" s="144" t="s">
        <v>233</v>
      </c>
      <c r="J47" s="144" t="s">
        <v>233</v>
      </c>
    </row>
    <row r="48" spans="1:20" ht="18" x14ac:dyDescent="0.25">
      <c r="A48" s="130"/>
      <c r="B48" s="131" t="s">
        <v>42</v>
      </c>
      <c r="C48" s="132" t="s">
        <v>61</v>
      </c>
      <c r="D48" s="145" t="s">
        <v>257</v>
      </c>
      <c r="E48" s="134" t="s">
        <v>233</v>
      </c>
      <c r="F48" s="134" t="s">
        <v>233</v>
      </c>
      <c r="G48" s="134" t="s">
        <v>233</v>
      </c>
      <c r="H48" s="134" t="s">
        <v>233</v>
      </c>
      <c r="I48" s="134" t="s">
        <v>233</v>
      </c>
      <c r="J48" s="134" t="s">
        <v>233</v>
      </c>
    </row>
    <row r="49" spans="1:10" ht="18.75" thickBot="1" x14ac:dyDescent="0.3">
      <c r="A49" s="135" t="s">
        <v>42</v>
      </c>
      <c r="B49" s="136"/>
      <c r="C49" s="137" t="s">
        <v>258</v>
      </c>
      <c r="D49" s="146"/>
      <c r="E49" s="147"/>
      <c r="F49" s="147"/>
      <c r="G49" s="147"/>
      <c r="H49" s="147"/>
      <c r="I49" s="147"/>
      <c r="J49" s="147"/>
    </row>
    <row r="50" spans="1:10" ht="18" x14ac:dyDescent="0.25">
      <c r="A50" s="148" t="s">
        <v>42</v>
      </c>
      <c r="B50" s="149" t="s">
        <v>259</v>
      </c>
      <c r="C50" s="150" t="s">
        <v>243</v>
      </c>
      <c r="D50" s="110" t="s">
        <v>260</v>
      </c>
      <c r="E50" s="111" t="s">
        <v>233</v>
      </c>
      <c r="F50" s="111" t="s">
        <v>233</v>
      </c>
      <c r="G50" s="111" t="s">
        <v>243</v>
      </c>
      <c r="H50" s="111" t="s">
        <v>233</v>
      </c>
      <c r="I50" s="111" t="s">
        <v>233</v>
      </c>
      <c r="J50" s="111" t="s">
        <v>243</v>
      </c>
    </row>
    <row r="51" spans="1:10" ht="18" x14ac:dyDescent="0.25">
      <c r="A51" s="130"/>
      <c r="B51" s="131" t="s">
        <v>261</v>
      </c>
      <c r="C51" s="132" t="s">
        <v>243</v>
      </c>
      <c r="D51" s="151" t="s">
        <v>262</v>
      </c>
      <c r="E51" s="116" t="s">
        <v>233</v>
      </c>
      <c r="F51" s="116" t="s">
        <v>233</v>
      </c>
      <c r="G51" s="116" t="s">
        <v>243</v>
      </c>
      <c r="H51" s="116" t="s">
        <v>233</v>
      </c>
      <c r="I51" s="116" t="s">
        <v>233</v>
      </c>
      <c r="J51" s="116" t="s">
        <v>243</v>
      </c>
    </row>
    <row r="52" spans="1:10" ht="18" x14ac:dyDescent="0.25">
      <c r="A52" s="122" t="s">
        <v>263</v>
      </c>
      <c r="B52" s="123"/>
      <c r="C52" s="124" t="s">
        <v>10</v>
      </c>
      <c r="D52" s="115"/>
      <c r="E52" s="227">
        <f>E59/$D$59*100</f>
        <v>99.512816814264482</v>
      </c>
      <c r="F52" s="227">
        <f t="shared" ref="F52:J52" si="0">F59/$D$59*100</f>
        <v>103.26721496349529</v>
      </c>
      <c r="G52" s="227">
        <f t="shared" si="0"/>
        <v>105.70809413470306</v>
      </c>
      <c r="H52" s="227">
        <f t="shared" si="0"/>
        <v>150.28637949955694</v>
      </c>
      <c r="I52" s="227">
        <f t="shared" si="0"/>
        <v>168.44342984229758</v>
      </c>
      <c r="J52" s="227">
        <f t="shared" si="0"/>
        <v>171.21196734424009</v>
      </c>
    </row>
    <row r="53" spans="1:10" x14ac:dyDescent="0.25">
      <c r="E53" s="100"/>
      <c r="F53" s="100"/>
      <c r="G53" s="100"/>
      <c r="H53" s="100"/>
      <c r="I53" s="100"/>
      <c r="J53" s="100"/>
    </row>
    <row r="55" spans="1:10" x14ac:dyDescent="0.25">
      <c r="A55" s="152" t="s">
        <v>223</v>
      </c>
    </row>
    <row r="56" spans="1:10" x14ac:dyDescent="0.25">
      <c r="A56" s="153"/>
    </row>
    <row r="57" spans="1:10" x14ac:dyDescent="0.25">
      <c r="A57" s="153"/>
      <c r="D57" s="154"/>
    </row>
    <row r="58" spans="1:10" ht="16.5" thickBot="1" x14ac:dyDescent="0.3">
      <c r="A58" s="153"/>
      <c r="D58" s="154"/>
    </row>
    <row r="59" spans="1:10" ht="17.25" thickBot="1" x14ac:dyDescent="0.35">
      <c r="A59" s="224" t="s">
        <v>282</v>
      </c>
      <c r="B59" s="222"/>
      <c r="C59" s="223"/>
      <c r="D59" s="228">
        <v>47786.963300000003</v>
      </c>
      <c r="E59" s="228">
        <v>47554.1532498288</v>
      </c>
      <c r="F59" s="228">
        <v>49348.266115537604</v>
      </c>
      <c r="G59" s="228">
        <v>50514.688149280002</v>
      </c>
      <c r="H59" s="229">
        <v>71817.297016352008</v>
      </c>
      <c r="I59" s="229">
        <v>80494</v>
      </c>
      <c r="J59" s="230">
        <v>81817</v>
      </c>
    </row>
    <row r="60" spans="1:10" x14ac:dyDescent="0.25">
      <c r="A60" s="153"/>
      <c r="D60" s="154"/>
    </row>
    <row r="61" spans="1:10" x14ac:dyDescent="0.25">
      <c r="A61" s="153"/>
      <c r="D61" s="154"/>
    </row>
    <row r="64" spans="1:10" ht="23.25" x14ac:dyDescent="0.35">
      <c r="A64" s="269" t="s">
        <v>158</v>
      </c>
      <c r="B64" s="267" t="s">
        <v>297</v>
      </c>
      <c r="C64" s="268"/>
      <c r="D64" s="267"/>
      <c r="E64" s="234"/>
      <c r="F64" s="234"/>
      <c r="G64" s="234"/>
      <c r="H64" s="234"/>
      <c r="I64" s="234"/>
      <c r="J64" s="234"/>
    </row>
    <row r="65" spans="1:10" ht="23.25" x14ac:dyDescent="0.35">
      <c r="A65" s="235"/>
      <c r="B65" s="233"/>
      <c r="C65" s="266"/>
      <c r="D65" s="233"/>
      <c r="E65" s="234"/>
      <c r="F65" s="234"/>
      <c r="G65" s="234"/>
      <c r="H65" s="234"/>
      <c r="I65" s="234"/>
      <c r="J65" s="234"/>
    </row>
    <row r="66" spans="1:10" ht="23.25" x14ac:dyDescent="0.35">
      <c r="A66" s="235">
        <v>2009</v>
      </c>
      <c r="B66" s="234"/>
      <c r="C66" s="234"/>
      <c r="D66" s="234"/>
      <c r="E66" s="234"/>
      <c r="F66" s="234"/>
      <c r="G66" s="234"/>
      <c r="H66" s="234"/>
      <c r="I66" s="234"/>
      <c r="J66" s="234"/>
    </row>
    <row r="67" spans="1:10" ht="16.5" thickBot="1" x14ac:dyDescent="0.3"/>
    <row r="68" spans="1:10" ht="16.5" thickBot="1" x14ac:dyDescent="0.3">
      <c r="A68" s="237" t="s">
        <v>34</v>
      </c>
      <c r="B68" s="238" t="s">
        <v>35</v>
      </c>
      <c r="C68" s="239" t="s">
        <v>63</v>
      </c>
      <c r="D68" s="240" t="s">
        <v>62</v>
      </c>
      <c r="E68" s="241">
        <v>2009</v>
      </c>
      <c r="F68" s="241">
        <v>2010</v>
      </c>
      <c r="G68" s="241">
        <v>2011</v>
      </c>
      <c r="H68" s="241">
        <v>2012</v>
      </c>
      <c r="I68" s="241">
        <v>2013</v>
      </c>
      <c r="J68" s="242">
        <v>2014</v>
      </c>
    </row>
    <row r="69" spans="1:10" ht="18" x14ac:dyDescent="0.25">
      <c r="A69" s="243"/>
      <c r="B69" s="244"/>
      <c r="C69" s="245"/>
      <c r="D69" s="246"/>
      <c r="E69" s="247" t="s">
        <v>217</v>
      </c>
      <c r="F69" s="247" t="s">
        <v>217</v>
      </c>
      <c r="G69" s="247" t="s">
        <v>217</v>
      </c>
      <c r="H69" s="247" t="s">
        <v>217</v>
      </c>
      <c r="I69" s="247" t="s">
        <v>217</v>
      </c>
      <c r="J69" s="247" t="s">
        <v>217</v>
      </c>
    </row>
    <row r="70" spans="1:10" ht="18" x14ac:dyDescent="0.25">
      <c r="A70" s="248" t="s">
        <v>36</v>
      </c>
      <c r="B70" s="249" t="s">
        <v>37</v>
      </c>
      <c r="C70" s="250" t="s">
        <v>243</v>
      </c>
      <c r="D70" s="251" t="s">
        <v>283</v>
      </c>
      <c r="E70" s="262" t="s">
        <v>233</v>
      </c>
      <c r="F70" s="262" t="s">
        <v>233</v>
      </c>
      <c r="G70" s="262" t="s">
        <v>233</v>
      </c>
      <c r="H70" s="262" t="s">
        <v>233</v>
      </c>
      <c r="I70" s="262" t="s">
        <v>233</v>
      </c>
      <c r="J70" s="262" t="s">
        <v>233</v>
      </c>
    </row>
    <row r="71" spans="1:10" ht="18" x14ac:dyDescent="0.25">
      <c r="A71" s="248"/>
      <c r="B71" s="249" t="s">
        <v>56</v>
      </c>
      <c r="C71" s="250" t="s">
        <v>245</v>
      </c>
      <c r="D71" s="270" t="s">
        <v>294</v>
      </c>
      <c r="E71" s="262">
        <v>0</v>
      </c>
      <c r="F71" s="262">
        <v>100</v>
      </c>
      <c r="G71" s="262">
        <v>100</v>
      </c>
      <c r="H71" s="262">
        <v>100</v>
      </c>
      <c r="I71" s="262">
        <v>100</v>
      </c>
      <c r="J71" s="262">
        <v>100</v>
      </c>
    </row>
    <row r="72" spans="1:10" ht="18" x14ac:dyDescent="0.25">
      <c r="A72" s="248"/>
      <c r="B72" s="249" t="s">
        <v>38</v>
      </c>
      <c r="C72" s="250" t="s">
        <v>51</v>
      </c>
      <c r="D72" s="251" t="s">
        <v>233</v>
      </c>
      <c r="E72" s="262" t="s">
        <v>233</v>
      </c>
      <c r="F72" s="262" t="s">
        <v>233</v>
      </c>
      <c r="G72" s="262" t="s">
        <v>233</v>
      </c>
      <c r="H72" s="262" t="s">
        <v>233</v>
      </c>
      <c r="I72" s="262" t="s">
        <v>233</v>
      </c>
      <c r="J72" s="262" t="s">
        <v>233</v>
      </c>
    </row>
    <row r="73" spans="1:10" ht="18" x14ac:dyDescent="0.25">
      <c r="A73" s="248"/>
      <c r="B73" s="249" t="s">
        <v>52</v>
      </c>
      <c r="C73" s="250" t="s">
        <v>39</v>
      </c>
      <c r="D73" s="251" t="s">
        <v>233</v>
      </c>
      <c r="E73" s="262" t="s">
        <v>233</v>
      </c>
      <c r="F73" s="262" t="s">
        <v>233</v>
      </c>
      <c r="G73" s="262" t="s">
        <v>233</v>
      </c>
      <c r="H73" s="262" t="s">
        <v>233</v>
      </c>
      <c r="I73" s="262" t="s">
        <v>233</v>
      </c>
      <c r="J73" s="262" t="s">
        <v>233</v>
      </c>
    </row>
    <row r="74" spans="1:10" ht="18" x14ac:dyDescent="0.25">
      <c r="A74" s="248"/>
      <c r="B74" s="249" t="s">
        <v>53</v>
      </c>
      <c r="C74" s="250" t="s">
        <v>39</v>
      </c>
      <c r="D74" s="251" t="s">
        <v>233</v>
      </c>
      <c r="E74" s="262" t="s">
        <v>233</v>
      </c>
      <c r="F74" s="262" t="s">
        <v>233</v>
      </c>
      <c r="G74" s="262" t="s">
        <v>233</v>
      </c>
      <c r="H74" s="262" t="s">
        <v>233</v>
      </c>
      <c r="I74" s="262" t="s">
        <v>233</v>
      </c>
      <c r="J74" s="262" t="s">
        <v>233</v>
      </c>
    </row>
    <row r="75" spans="1:10" ht="18" x14ac:dyDescent="0.25">
      <c r="A75" s="248"/>
      <c r="B75" s="249" t="s">
        <v>54</v>
      </c>
      <c r="C75" s="250" t="s">
        <v>39</v>
      </c>
      <c r="D75" s="251" t="s">
        <v>233</v>
      </c>
      <c r="E75" s="262" t="s">
        <v>233</v>
      </c>
      <c r="F75" s="262" t="s">
        <v>233</v>
      </c>
      <c r="G75" s="262" t="s">
        <v>233</v>
      </c>
      <c r="H75" s="262" t="s">
        <v>233</v>
      </c>
      <c r="I75" s="262" t="s">
        <v>233</v>
      </c>
      <c r="J75" s="262" t="s">
        <v>233</v>
      </c>
    </row>
    <row r="76" spans="1:10" ht="36" x14ac:dyDescent="0.25">
      <c r="A76" s="248"/>
      <c r="B76" s="249" t="s">
        <v>64</v>
      </c>
      <c r="C76" s="250" t="s">
        <v>40</v>
      </c>
      <c r="D76" s="251" t="s">
        <v>284</v>
      </c>
      <c r="E76" s="262" t="s">
        <v>233</v>
      </c>
      <c r="F76" s="262" t="s">
        <v>233</v>
      </c>
      <c r="G76" s="262" t="s">
        <v>233</v>
      </c>
      <c r="H76" s="262" t="s">
        <v>233</v>
      </c>
      <c r="I76" s="262" t="s">
        <v>233</v>
      </c>
      <c r="J76" s="262" t="s">
        <v>233</v>
      </c>
    </row>
    <row r="77" spans="1:10" ht="36" x14ac:dyDescent="0.25">
      <c r="A77" s="248"/>
      <c r="B77" s="249" t="s">
        <v>65</v>
      </c>
      <c r="C77" s="250" t="s">
        <v>40</v>
      </c>
      <c r="D77" s="251" t="s">
        <v>284</v>
      </c>
      <c r="E77" s="262" t="s">
        <v>233</v>
      </c>
      <c r="F77" s="262" t="s">
        <v>233</v>
      </c>
      <c r="G77" s="262" t="s">
        <v>233</v>
      </c>
      <c r="H77" s="262" t="s">
        <v>233</v>
      </c>
      <c r="I77" s="262" t="s">
        <v>233</v>
      </c>
      <c r="J77" s="262" t="s">
        <v>233</v>
      </c>
    </row>
    <row r="78" spans="1:10" ht="36" x14ac:dyDescent="0.25">
      <c r="A78" s="248"/>
      <c r="B78" s="249" t="s">
        <v>66</v>
      </c>
      <c r="C78" s="250" t="s">
        <v>40</v>
      </c>
      <c r="D78" s="251" t="s">
        <v>284</v>
      </c>
      <c r="E78" s="262" t="s">
        <v>233</v>
      </c>
      <c r="F78" s="262" t="s">
        <v>233</v>
      </c>
      <c r="G78" s="262" t="s">
        <v>233</v>
      </c>
      <c r="H78" s="262" t="s">
        <v>233</v>
      </c>
      <c r="I78" s="262" t="s">
        <v>233</v>
      </c>
      <c r="J78" s="262" t="s">
        <v>233</v>
      </c>
    </row>
    <row r="79" spans="1:10" ht="18" x14ac:dyDescent="0.25">
      <c r="A79" s="248"/>
      <c r="B79" s="249" t="s">
        <v>41</v>
      </c>
      <c r="C79" s="250" t="s">
        <v>55</v>
      </c>
      <c r="D79" s="251" t="s">
        <v>233</v>
      </c>
      <c r="E79" s="262" t="s">
        <v>233</v>
      </c>
      <c r="F79" s="262" t="s">
        <v>233</v>
      </c>
      <c r="G79" s="262" t="s">
        <v>233</v>
      </c>
      <c r="H79" s="262" t="s">
        <v>233</v>
      </c>
      <c r="I79" s="262" t="s">
        <v>233</v>
      </c>
      <c r="J79" s="262" t="s">
        <v>233</v>
      </c>
    </row>
    <row r="80" spans="1:10" ht="18.75" thickBot="1" x14ac:dyDescent="0.3">
      <c r="A80" s="252"/>
      <c r="B80" s="253" t="s">
        <v>42</v>
      </c>
      <c r="C80" s="254" t="s">
        <v>243</v>
      </c>
      <c r="D80" s="251" t="s">
        <v>285</v>
      </c>
      <c r="E80" s="262" t="s">
        <v>233</v>
      </c>
      <c r="F80" s="262" t="s">
        <v>243</v>
      </c>
      <c r="G80" s="262" t="s">
        <v>243</v>
      </c>
      <c r="H80" s="262" t="s">
        <v>243</v>
      </c>
      <c r="I80" s="262" t="s">
        <v>243</v>
      </c>
      <c r="J80" s="262" t="s">
        <v>243</v>
      </c>
    </row>
    <row r="81" spans="1:10" ht="18" x14ac:dyDescent="0.25">
      <c r="A81" s="255" t="s">
        <v>43</v>
      </c>
      <c r="B81" s="256" t="s">
        <v>37</v>
      </c>
      <c r="C81" s="257" t="s">
        <v>51</v>
      </c>
      <c r="D81" s="251" t="s">
        <v>233</v>
      </c>
      <c r="E81" s="262" t="s">
        <v>233</v>
      </c>
      <c r="F81" s="262" t="s">
        <v>233</v>
      </c>
      <c r="G81" s="262" t="s">
        <v>233</v>
      </c>
      <c r="H81" s="262" t="s">
        <v>233</v>
      </c>
      <c r="I81" s="262" t="s">
        <v>233</v>
      </c>
      <c r="J81" s="262" t="s">
        <v>233</v>
      </c>
    </row>
    <row r="82" spans="1:10" ht="18" x14ac:dyDescent="0.25">
      <c r="A82" s="248"/>
      <c r="B82" s="249" t="s">
        <v>57</v>
      </c>
      <c r="C82" s="250" t="s">
        <v>51</v>
      </c>
      <c r="D82" s="251" t="s">
        <v>233</v>
      </c>
      <c r="E82" s="262" t="s">
        <v>233</v>
      </c>
      <c r="F82" s="262" t="s">
        <v>233</v>
      </c>
      <c r="G82" s="262" t="s">
        <v>233</v>
      </c>
      <c r="H82" s="262" t="s">
        <v>233</v>
      </c>
      <c r="I82" s="262" t="s">
        <v>233</v>
      </c>
      <c r="J82" s="262" t="s">
        <v>233</v>
      </c>
    </row>
    <row r="83" spans="1:10" ht="18" x14ac:dyDescent="0.25">
      <c r="A83" s="248"/>
      <c r="B83" s="249" t="s">
        <v>38</v>
      </c>
      <c r="C83" s="250" t="s">
        <v>51</v>
      </c>
      <c r="D83" s="251" t="s">
        <v>233</v>
      </c>
      <c r="E83" s="262" t="s">
        <v>233</v>
      </c>
      <c r="F83" s="262" t="s">
        <v>233</v>
      </c>
      <c r="G83" s="262" t="s">
        <v>233</v>
      </c>
      <c r="H83" s="262" t="s">
        <v>233</v>
      </c>
      <c r="I83" s="262" t="s">
        <v>233</v>
      </c>
      <c r="J83" s="262" t="s">
        <v>233</v>
      </c>
    </row>
    <row r="84" spans="1:10" ht="18" x14ac:dyDescent="0.25">
      <c r="A84" s="248"/>
      <c r="B84" s="249" t="s">
        <v>52</v>
      </c>
      <c r="C84" s="250" t="s">
        <v>39</v>
      </c>
      <c r="D84" s="251" t="s">
        <v>233</v>
      </c>
      <c r="E84" s="262" t="s">
        <v>233</v>
      </c>
      <c r="F84" s="262" t="s">
        <v>233</v>
      </c>
      <c r="G84" s="262" t="s">
        <v>233</v>
      </c>
      <c r="H84" s="262" t="s">
        <v>233</v>
      </c>
      <c r="I84" s="262" t="s">
        <v>233</v>
      </c>
      <c r="J84" s="262" t="s">
        <v>233</v>
      </c>
    </row>
    <row r="85" spans="1:10" ht="18" x14ac:dyDescent="0.25">
      <c r="A85" s="248"/>
      <c r="B85" s="249" t="s">
        <v>53</v>
      </c>
      <c r="C85" s="250" t="s">
        <v>39</v>
      </c>
      <c r="D85" s="251" t="s">
        <v>233</v>
      </c>
      <c r="E85" s="262" t="s">
        <v>233</v>
      </c>
      <c r="F85" s="262" t="s">
        <v>233</v>
      </c>
      <c r="G85" s="262" t="s">
        <v>233</v>
      </c>
      <c r="H85" s="262" t="s">
        <v>233</v>
      </c>
      <c r="I85" s="262" t="s">
        <v>233</v>
      </c>
      <c r="J85" s="262" t="s">
        <v>233</v>
      </c>
    </row>
    <row r="86" spans="1:10" ht="18" x14ac:dyDescent="0.25">
      <c r="A86" s="248"/>
      <c r="B86" s="249" t="s">
        <v>54</v>
      </c>
      <c r="C86" s="250" t="s">
        <v>39</v>
      </c>
      <c r="D86" s="251" t="s">
        <v>233</v>
      </c>
      <c r="E86" s="262" t="s">
        <v>233</v>
      </c>
      <c r="F86" s="262" t="s">
        <v>233</v>
      </c>
      <c r="G86" s="262" t="s">
        <v>233</v>
      </c>
      <c r="H86" s="262" t="s">
        <v>233</v>
      </c>
      <c r="I86" s="262" t="s">
        <v>233</v>
      </c>
      <c r="J86" s="262" t="s">
        <v>233</v>
      </c>
    </row>
    <row r="87" spans="1:10" ht="36" x14ac:dyDescent="0.25">
      <c r="A87" s="248"/>
      <c r="B87" s="249" t="s">
        <v>64</v>
      </c>
      <c r="C87" s="250" t="s">
        <v>40</v>
      </c>
      <c r="D87" s="251" t="s">
        <v>233</v>
      </c>
      <c r="E87" s="262" t="s">
        <v>233</v>
      </c>
      <c r="F87" s="262" t="s">
        <v>233</v>
      </c>
      <c r="G87" s="262" t="s">
        <v>233</v>
      </c>
      <c r="H87" s="262" t="s">
        <v>233</v>
      </c>
      <c r="I87" s="262" t="s">
        <v>233</v>
      </c>
      <c r="J87" s="262" t="s">
        <v>233</v>
      </c>
    </row>
    <row r="88" spans="1:10" ht="36" x14ac:dyDescent="0.25">
      <c r="A88" s="248"/>
      <c r="B88" s="249" t="s">
        <v>65</v>
      </c>
      <c r="C88" s="250" t="s">
        <v>40</v>
      </c>
      <c r="D88" s="251" t="s">
        <v>233</v>
      </c>
      <c r="E88" s="262" t="s">
        <v>233</v>
      </c>
      <c r="F88" s="262" t="s">
        <v>233</v>
      </c>
      <c r="G88" s="262" t="s">
        <v>233</v>
      </c>
      <c r="H88" s="262" t="s">
        <v>233</v>
      </c>
      <c r="I88" s="262" t="s">
        <v>233</v>
      </c>
      <c r="J88" s="262" t="s">
        <v>233</v>
      </c>
    </row>
    <row r="89" spans="1:10" ht="36" x14ac:dyDescent="0.25">
      <c r="A89" s="248"/>
      <c r="B89" s="249" t="s">
        <v>66</v>
      </c>
      <c r="C89" s="250" t="s">
        <v>40</v>
      </c>
      <c r="D89" s="251" t="s">
        <v>233</v>
      </c>
      <c r="E89" s="262" t="s">
        <v>233</v>
      </c>
      <c r="F89" s="262" t="s">
        <v>233</v>
      </c>
      <c r="G89" s="262" t="s">
        <v>233</v>
      </c>
      <c r="H89" s="262" t="s">
        <v>233</v>
      </c>
      <c r="I89" s="262" t="s">
        <v>233</v>
      </c>
      <c r="J89" s="262" t="s">
        <v>233</v>
      </c>
    </row>
    <row r="90" spans="1:10" ht="18" x14ac:dyDescent="0.25">
      <c r="A90" s="248"/>
      <c r="B90" s="249" t="s">
        <v>41</v>
      </c>
      <c r="C90" s="250" t="s">
        <v>55</v>
      </c>
      <c r="D90" s="251" t="s">
        <v>233</v>
      </c>
      <c r="E90" s="262" t="s">
        <v>233</v>
      </c>
      <c r="F90" s="262" t="s">
        <v>233</v>
      </c>
      <c r="G90" s="262" t="s">
        <v>233</v>
      </c>
      <c r="H90" s="262" t="s">
        <v>233</v>
      </c>
      <c r="I90" s="262" t="s">
        <v>233</v>
      </c>
      <c r="J90" s="262" t="s">
        <v>233</v>
      </c>
    </row>
    <row r="91" spans="1:10" ht="18" x14ac:dyDescent="0.25">
      <c r="A91" s="248"/>
      <c r="B91" s="249" t="s">
        <v>44</v>
      </c>
      <c r="C91" s="250" t="s">
        <v>10</v>
      </c>
      <c r="D91" s="251" t="s">
        <v>233</v>
      </c>
      <c r="E91" s="262" t="s">
        <v>233</v>
      </c>
      <c r="F91" s="262" t="s">
        <v>233</v>
      </c>
      <c r="G91" s="262" t="s">
        <v>233</v>
      </c>
      <c r="H91" s="262" t="s">
        <v>233</v>
      </c>
      <c r="I91" s="262" t="s">
        <v>233</v>
      </c>
      <c r="J91" s="262" t="s">
        <v>233</v>
      </c>
    </row>
    <row r="92" spans="1:10" ht="18.75" thickBot="1" x14ac:dyDescent="0.3">
      <c r="A92" s="252"/>
      <c r="B92" s="253" t="s">
        <v>42</v>
      </c>
      <c r="C92" s="254" t="s">
        <v>243</v>
      </c>
      <c r="D92" s="251" t="s">
        <v>286</v>
      </c>
      <c r="E92" s="262" t="s">
        <v>233</v>
      </c>
      <c r="F92" s="262" t="s">
        <v>243</v>
      </c>
      <c r="G92" s="262" t="s">
        <v>243</v>
      </c>
      <c r="H92" s="262" t="s">
        <v>243</v>
      </c>
      <c r="I92" s="262" t="s">
        <v>243</v>
      </c>
      <c r="J92" s="262" t="s">
        <v>243</v>
      </c>
    </row>
    <row r="93" spans="1:10" ht="30" x14ac:dyDescent="0.25">
      <c r="A93" s="255" t="s">
        <v>59</v>
      </c>
      <c r="B93" s="256" t="s">
        <v>69</v>
      </c>
      <c r="C93" s="250" t="s">
        <v>220</v>
      </c>
      <c r="D93" s="251" t="s">
        <v>233</v>
      </c>
      <c r="E93" s="262" t="s">
        <v>233</v>
      </c>
      <c r="F93" s="262" t="s">
        <v>233</v>
      </c>
      <c r="G93" s="262" t="s">
        <v>233</v>
      </c>
      <c r="H93" s="262" t="s">
        <v>233</v>
      </c>
      <c r="I93" s="262" t="s">
        <v>233</v>
      </c>
      <c r="J93" s="262" t="s">
        <v>233</v>
      </c>
    </row>
    <row r="94" spans="1:10" ht="18" x14ac:dyDescent="0.25">
      <c r="A94" s="255"/>
      <c r="B94" s="256" t="s">
        <v>68</v>
      </c>
      <c r="C94" s="250" t="s">
        <v>220</v>
      </c>
      <c r="D94" s="251" t="s">
        <v>233</v>
      </c>
      <c r="E94" s="262" t="s">
        <v>233</v>
      </c>
      <c r="F94" s="262" t="s">
        <v>233</v>
      </c>
      <c r="G94" s="262" t="s">
        <v>233</v>
      </c>
      <c r="H94" s="262" t="s">
        <v>233</v>
      </c>
      <c r="I94" s="262" t="s">
        <v>233</v>
      </c>
      <c r="J94" s="262" t="s">
        <v>233</v>
      </c>
    </row>
    <row r="95" spans="1:10" ht="18" x14ac:dyDescent="0.25">
      <c r="A95" s="248"/>
      <c r="B95" s="249" t="s">
        <v>222</v>
      </c>
      <c r="C95" s="250" t="s">
        <v>11</v>
      </c>
      <c r="D95" s="251" t="s">
        <v>287</v>
      </c>
      <c r="E95" s="262">
        <v>8548</v>
      </c>
      <c r="F95" s="262">
        <v>18793</v>
      </c>
      <c r="G95" s="262">
        <v>25362</v>
      </c>
      <c r="H95" s="262">
        <v>34660</v>
      </c>
      <c r="I95" s="262">
        <v>39319</v>
      </c>
      <c r="J95" s="262">
        <v>48612</v>
      </c>
    </row>
    <row r="96" spans="1:10" ht="18.75" thickBot="1" x14ac:dyDescent="0.3">
      <c r="A96" s="252"/>
      <c r="B96" s="253" t="s">
        <v>42</v>
      </c>
      <c r="C96" s="254" t="s">
        <v>288</v>
      </c>
      <c r="D96" s="251" t="s">
        <v>289</v>
      </c>
      <c r="E96" s="262">
        <v>2</v>
      </c>
      <c r="F96" s="262">
        <v>2</v>
      </c>
      <c r="G96" s="262">
        <v>1</v>
      </c>
      <c r="H96" s="262">
        <v>2</v>
      </c>
      <c r="I96" s="262">
        <v>2</v>
      </c>
      <c r="J96" s="262">
        <v>1</v>
      </c>
    </row>
    <row r="97" spans="1:10" ht="18" x14ac:dyDescent="0.25">
      <c r="A97" s="255" t="s">
        <v>60</v>
      </c>
      <c r="B97" s="249" t="s">
        <v>218</v>
      </c>
      <c r="C97" s="250" t="s">
        <v>220</v>
      </c>
      <c r="D97" s="251" t="s">
        <v>233</v>
      </c>
      <c r="E97" s="262" t="s">
        <v>233</v>
      </c>
      <c r="F97" s="262" t="s">
        <v>233</v>
      </c>
      <c r="G97" s="262" t="s">
        <v>233</v>
      </c>
      <c r="H97" s="262" t="s">
        <v>233</v>
      </c>
      <c r="I97" s="262" t="s">
        <v>233</v>
      </c>
      <c r="J97" s="262" t="s">
        <v>233</v>
      </c>
    </row>
    <row r="98" spans="1:10" ht="18" x14ac:dyDescent="0.25">
      <c r="A98" s="248"/>
      <c r="B98" s="249" t="s">
        <v>219</v>
      </c>
      <c r="C98" s="250" t="s">
        <v>220</v>
      </c>
      <c r="D98" s="251" t="s">
        <v>233</v>
      </c>
      <c r="E98" s="262" t="s">
        <v>233</v>
      </c>
      <c r="F98" s="262" t="s">
        <v>233</v>
      </c>
      <c r="G98" s="262" t="s">
        <v>233</v>
      </c>
      <c r="H98" s="262" t="s">
        <v>233</v>
      </c>
      <c r="I98" s="262" t="s">
        <v>233</v>
      </c>
      <c r="J98" s="262" t="s">
        <v>233</v>
      </c>
    </row>
    <row r="99" spans="1:10" ht="36" x14ac:dyDescent="0.25">
      <c r="A99" s="248"/>
      <c r="B99" s="249" t="s">
        <v>290</v>
      </c>
      <c r="C99" s="250" t="s">
        <v>67</v>
      </c>
      <c r="D99" s="251" t="s">
        <v>233</v>
      </c>
      <c r="E99" s="262" t="s">
        <v>233</v>
      </c>
      <c r="F99" s="262" t="s">
        <v>233</v>
      </c>
      <c r="G99" s="262" t="s">
        <v>233</v>
      </c>
      <c r="H99" s="262" t="s">
        <v>233</v>
      </c>
      <c r="I99" s="262" t="s">
        <v>233</v>
      </c>
      <c r="J99" s="262" t="s">
        <v>233</v>
      </c>
    </row>
    <row r="100" spans="1:10" ht="30" x14ac:dyDescent="0.25">
      <c r="A100" s="248"/>
      <c r="B100" s="256" t="s">
        <v>45</v>
      </c>
      <c r="C100" s="250" t="s">
        <v>221</v>
      </c>
      <c r="D100" s="251" t="s">
        <v>233</v>
      </c>
      <c r="E100" s="262" t="s">
        <v>233</v>
      </c>
      <c r="F100" s="262" t="s">
        <v>233</v>
      </c>
      <c r="G100" s="262" t="s">
        <v>233</v>
      </c>
      <c r="H100" s="262" t="s">
        <v>233</v>
      </c>
      <c r="I100" s="262" t="s">
        <v>233</v>
      </c>
      <c r="J100" s="262" t="s">
        <v>233</v>
      </c>
    </row>
    <row r="101" spans="1:10" ht="18" x14ac:dyDescent="0.25">
      <c r="A101" s="248"/>
      <c r="B101" s="249" t="s">
        <v>46</v>
      </c>
      <c r="C101" s="250" t="s">
        <v>67</v>
      </c>
      <c r="D101" s="251" t="s">
        <v>233</v>
      </c>
      <c r="E101" s="262" t="s">
        <v>233</v>
      </c>
      <c r="F101" s="262" t="s">
        <v>233</v>
      </c>
      <c r="G101" s="262" t="s">
        <v>233</v>
      </c>
      <c r="H101" s="262" t="s">
        <v>233</v>
      </c>
      <c r="I101" s="262" t="s">
        <v>233</v>
      </c>
      <c r="J101" s="262" t="s">
        <v>233</v>
      </c>
    </row>
    <row r="102" spans="1:10" ht="18.75" thickBot="1" x14ac:dyDescent="0.3">
      <c r="A102" s="252"/>
      <c r="B102" s="253" t="s">
        <v>42</v>
      </c>
      <c r="C102" s="254" t="s">
        <v>67</v>
      </c>
      <c r="D102" s="251" t="s">
        <v>233</v>
      </c>
      <c r="E102" s="262" t="s">
        <v>233</v>
      </c>
      <c r="F102" s="262" t="s">
        <v>233</v>
      </c>
      <c r="G102" s="262" t="s">
        <v>233</v>
      </c>
      <c r="H102" s="262" t="s">
        <v>233</v>
      </c>
      <c r="I102" s="262" t="s">
        <v>233</v>
      </c>
      <c r="J102" s="262" t="s">
        <v>233</v>
      </c>
    </row>
    <row r="103" spans="1:10" ht="36" x14ac:dyDescent="0.25">
      <c r="A103" s="255" t="s">
        <v>47</v>
      </c>
      <c r="B103" s="256" t="s">
        <v>256</v>
      </c>
      <c r="C103" s="257" t="s">
        <v>11</v>
      </c>
      <c r="D103" s="251" t="s">
        <v>233</v>
      </c>
      <c r="E103" s="262" t="s">
        <v>233</v>
      </c>
      <c r="F103" s="262" t="s">
        <v>233</v>
      </c>
      <c r="G103" s="262" t="s">
        <v>233</v>
      </c>
      <c r="H103" s="262" t="s">
        <v>233</v>
      </c>
      <c r="I103" s="262" t="s">
        <v>233</v>
      </c>
      <c r="J103" s="262" t="s">
        <v>233</v>
      </c>
    </row>
    <row r="104" spans="1:10" ht="36" x14ac:dyDescent="0.25">
      <c r="A104" s="248"/>
      <c r="B104" s="249" t="s">
        <v>48</v>
      </c>
      <c r="C104" s="250" t="s">
        <v>11</v>
      </c>
      <c r="D104" s="251" t="s">
        <v>233</v>
      </c>
      <c r="E104" s="262" t="s">
        <v>233</v>
      </c>
      <c r="F104" s="262" t="s">
        <v>233</v>
      </c>
      <c r="G104" s="262" t="s">
        <v>233</v>
      </c>
      <c r="H104" s="262" t="s">
        <v>233</v>
      </c>
      <c r="I104" s="262" t="s">
        <v>233</v>
      </c>
      <c r="J104" s="262" t="s">
        <v>233</v>
      </c>
    </row>
    <row r="105" spans="1:10" ht="36" x14ac:dyDescent="0.25">
      <c r="A105" s="248"/>
      <c r="B105" s="249" t="s">
        <v>49</v>
      </c>
      <c r="C105" s="250" t="s">
        <v>11</v>
      </c>
      <c r="D105" s="251" t="s">
        <v>233</v>
      </c>
      <c r="E105" s="262" t="s">
        <v>233</v>
      </c>
      <c r="F105" s="262" t="s">
        <v>233</v>
      </c>
      <c r="G105" s="262" t="s">
        <v>233</v>
      </c>
      <c r="H105" s="262" t="s">
        <v>233</v>
      </c>
      <c r="I105" s="262" t="s">
        <v>233</v>
      </c>
      <c r="J105" s="262" t="s">
        <v>233</v>
      </c>
    </row>
    <row r="106" spans="1:10" ht="36" x14ac:dyDescent="0.25">
      <c r="A106" s="248"/>
      <c r="B106" s="249" t="s">
        <v>50</v>
      </c>
      <c r="C106" s="250" t="s">
        <v>11</v>
      </c>
      <c r="D106" s="251" t="s">
        <v>233</v>
      </c>
      <c r="E106" s="262" t="s">
        <v>233</v>
      </c>
      <c r="F106" s="262" t="s">
        <v>233</v>
      </c>
      <c r="G106" s="262" t="s">
        <v>233</v>
      </c>
      <c r="H106" s="262" t="s">
        <v>233</v>
      </c>
      <c r="I106" s="262" t="s">
        <v>233</v>
      </c>
      <c r="J106" s="262" t="s">
        <v>233</v>
      </c>
    </row>
    <row r="107" spans="1:10" ht="18.75" thickBot="1" x14ac:dyDescent="0.3">
      <c r="A107" s="252"/>
      <c r="B107" s="253" t="s">
        <v>42</v>
      </c>
      <c r="C107" s="254" t="s">
        <v>61</v>
      </c>
      <c r="D107" s="251" t="s">
        <v>233</v>
      </c>
      <c r="E107" s="262" t="s">
        <v>233</v>
      </c>
      <c r="F107" s="262" t="s">
        <v>233</v>
      </c>
      <c r="G107" s="262" t="s">
        <v>233</v>
      </c>
      <c r="H107" s="262" t="s">
        <v>233</v>
      </c>
      <c r="I107" s="262" t="s">
        <v>233</v>
      </c>
      <c r="J107" s="262" t="s">
        <v>233</v>
      </c>
    </row>
    <row r="108" spans="1:10" ht="18.75" thickBot="1" x14ac:dyDescent="0.3">
      <c r="A108" s="258" t="s">
        <v>42</v>
      </c>
      <c r="B108" s="259"/>
      <c r="C108" s="260" t="s">
        <v>258</v>
      </c>
      <c r="D108" s="251"/>
      <c r="E108" s="262"/>
      <c r="F108" s="262"/>
      <c r="G108" s="262"/>
      <c r="H108" s="262"/>
      <c r="I108" s="262"/>
      <c r="J108" s="262"/>
    </row>
    <row r="109" spans="1:10" ht="18" x14ac:dyDescent="0.25">
      <c r="A109" s="263"/>
      <c r="B109" s="264"/>
      <c r="C109" s="265" t="s">
        <v>243</v>
      </c>
      <c r="D109" s="251" t="s">
        <v>291</v>
      </c>
      <c r="E109" s="262" t="s">
        <v>233</v>
      </c>
      <c r="F109" s="262" t="s">
        <v>233</v>
      </c>
      <c r="G109" s="262" t="s">
        <v>243</v>
      </c>
      <c r="H109" s="262" t="s">
        <v>233</v>
      </c>
      <c r="I109" s="262" t="s">
        <v>233</v>
      </c>
      <c r="J109" s="262" t="s">
        <v>243</v>
      </c>
    </row>
    <row r="110" spans="1:10" ht="18" x14ac:dyDescent="0.25">
      <c r="A110" s="263"/>
      <c r="B110" s="264"/>
      <c r="C110" s="265" t="s">
        <v>243</v>
      </c>
      <c r="D110" s="251" t="s">
        <v>292</v>
      </c>
      <c r="E110" s="262" t="s">
        <v>233</v>
      </c>
      <c r="F110" s="262" t="s">
        <v>233</v>
      </c>
      <c r="G110" s="262" t="s">
        <v>243</v>
      </c>
      <c r="H110" s="262" t="s">
        <v>233</v>
      </c>
      <c r="I110" s="262" t="s">
        <v>233</v>
      </c>
      <c r="J110" s="262" t="s">
        <v>243</v>
      </c>
    </row>
    <row r="111" spans="1:10" ht="18" x14ac:dyDescent="0.25">
      <c r="A111" s="255" t="s">
        <v>263</v>
      </c>
      <c r="B111" s="256"/>
      <c r="C111" s="257" t="s">
        <v>10</v>
      </c>
      <c r="D111" s="251" t="s">
        <v>234</v>
      </c>
      <c r="E111" s="227">
        <v>99.512816814264482</v>
      </c>
      <c r="F111" s="227">
        <v>103.26721496349529</v>
      </c>
      <c r="G111" s="227">
        <v>105.70809413470306</v>
      </c>
      <c r="H111" s="227">
        <v>150.28637949955694</v>
      </c>
      <c r="I111" s="227">
        <v>168.44342984229758</v>
      </c>
      <c r="J111" s="227">
        <v>171.21196734424009</v>
      </c>
    </row>
    <row r="112" spans="1:10" x14ac:dyDescent="0.25">
      <c r="A112" s="234"/>
      <c r="B112" s="234"/>
      <c r="C112" s="234"/>
      <c r="D112" s="234"/>
      <c r="E112" s="236"/>
      <c r="F112" s="236"/>
      <c r="G112" s="236"/>
      <c r="H112" s="236"/>
      <c r="I112" s="236"/>
      <c r="J112" s="236"/>
    </row>
    <row r="114" spans="1:10" x14ac:dyDescent="0.25">
      <c r="A114" s="261" t="s">
        <v>223</v>
      </c>
      <c r="B114" s="234"/>
      <c r="C114" s="234"/>
      <c r="D114" s="234"/>
      <c r="E114" s="234"/>
      <c r="F114" s="234"/>
      <c r="G114" s="234"/>
      <c r="H114" s="234"/>
      <c r="I114" s="234"/>
      <c r="J114" s="234"/>
    </row>
  </sheetData>
  <pageMargins left="0.70866141732283472" right="0.70866141732283472" top="0.74803149606299213" bottom="0.74803149606299213" header="0.31496062992125984" footer="0.31496062992125984"/>
  <pageSetup paperSize="9" scale="1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4"/>
  <sheetViews>
    <sheetView zoomScale="70" zoomScaleNormal="70" workbookViewId="0">
      <selection activeCell="J62" sqref="A4:J62"/>
    </sheetView>
  </sheetViews>
  <sheetFormatPr defaultRowHeight="15.75" x14ac:dyDescent="0.25"/>
  <cols>
    <col min="1" max="1" width="43" style="158" customWidth="1"/>
    <col min="2" max="2" width="39" style="158" customWidth="1"/>
    <col min="3" max="3" width="15.28515625" style="159" customWidth="1"/>
    <col min="4" max="4" width="61.140625" style="158" customWidth="1"/>
    <col min="5" max="10" width="13.28515625" style="158" customWidth="1"/>
    <col min="11" max="256" width="9.140625" style="158" customWidth="1"/>
    <col min="257" max="16384" width="9.140625" style="209"/>
  </cols>
  <sheetData>
    <row r="1" spans="1:10" ht="23.25" x14ac:dyDescent="0.35">
      <c r="A1" s="157"/>
    </row>
    <row r="2" spans="1:10" ht="23.25" x14ac:dyDescent="0.35">
      <c r="A2" s="157"/>
    </row>
    <row r="3" spans="1:10" ht="23.25" x14ac:dyDescent="0.35">
      <c r="A3" s="157"/>
    </row>
    <row r="4" spans="1:10" ht="23.25" x14ac:dyDescent="0.35">
      <c r="A4" s="157" t="s">
        <v>174</v>
      </c>
    </row>
    <row r="5" spans="1:10" ht="23.25" x14ac:dyDescent="0.35">
      <c r="A5" s="157"/>
    </row>
    <row r="6" spans="1:10" ht="23.25" x14ac:dyDescent="0.35">
      <c r="A6" s="157">
        <v>2009</v>
      </c>
    </row>
    <row r="8" spans="1:10" ht="16.5" thickBot="1" x14ac:dyDescent="0.3">
      <c r="A8" s="160" t="s">
        <v>34</v>
      </c>
      <c r="B8" s="161" t="s">
        <v>35</v>
      </c>
      <c r="C8" s="162" t="s">
        <v>63</v>
      </c>
      <c r="D8" s="163" t="s">
        <v>62</v>
      </c>
      <c r="E8" s="164">
        <v>2009</v>
      </c>
      <c r="F8" s="164">
        <v>2010</v>
      </c>
      <c r="G8" s="164">
        <v>2011</v>
      </c>
      <c r="H8" s="164">
        <v>2012</v>
      </c>
      <c r="I8" s="164">
        <v>2013</v>
      </c>
      <c r="J8" s="165">
        <v>2014</v>
      </c>
    </row>
    <row r="9" spans="1:10" x14ac:dyDescent="0.25">
      <c r="A9" s="166"/>
      <c r="B9" s="167"/>
      <c r="C9" s="168"/>
      <c r="D9" s="169"/>
      <c r="E9" s="170" t="s">
        <v>217</v>
      </c>
      <c r="F9" s="170" t="s">
        <v>217</v>
      </c>
      <c r="G9" s="170" t="s">
        <v>217</v>
      </c>
      <c r="H9" s="170" t="s">
        <v>217</v>
      </c>
      <c r="I9" s="170" t="s">
        <v>217</v>
      </c>
      <c r="J9" s="170" t="s">
        <v>217</v>
      </c>
    </row>
    <row r="10" spans="1:10" x14ac:dyDescent="0.25">
      <c r="A10" s="171" t="s">
        <v>36</v>
      </c>
      <c r="B10" s="171" t="s">
        <v>37</v>
      </c>
      <c r="C10" s="172" t="s">
        <v>243</v>
      </c>
      <c r="D10" s="173" t="s">
        <v>244</v>
      </c>
      <c r="E10" s="174">
        <v>100</v>
      </c>
      <c r="F10" s="174">
        <v>100</v>
      </c>
      <c r="G10" s="174">
        <v>100</v>
      </c>
      <c r="H10" s="174">
        <v>100</v>
      </c>
      <c r="I10" s="174">
        <v>100</v>
      </c>
      <c r="J10" s="174">
        <v>100</v>
      </c>
    </row>
    <row r="11" spans="1:10" x14ac:dyDescent="0.25">
      <c r="A11" s="171"/>
      <c r="B11" s="171" t="s">
        <v>56</v>
      </c>
      <c r="C11" s="172" t="s">
        <v>245</v>
      </c>
      <c r="D11" s="173" t="s">
        <v>244</v>
      </c>
      <c r="E11" s="174">
        <v>100</v>
      </c>
      <c r="F11" s="174">
        <v>100</v>
      </c>
      <c r="G11" s="174">
        <v>100</v>
      </c>
      <c r="H11" s="174">
        <v>100</v>
      </c>
      <c r="I11" s="174">
        <v>100</v>
      </c>
      <c r="J11" s="174">
        <v>100</v>
      </c>
    </row>
    <row r="12" spans="1:10" x14ac:dyDescent="0.25">
      <c r="A12" s="171"/>
      <c r="B12" s="171" t="s">
        <v>38</v>
      </c>
      <c r="C12" s="172" t="s">
        <v>51</v>
      </c>
      <c r="D12" s="173" t="s">
        <v>246</v>
      </c>
      <c r="E12" s="174" t="s">
        <v>233</v>
      </c>
      <c r="F12" s="174" t="s">
        <v>233</v>
      </c>
      <c r="G12" s="174" t="s">
        <v>233</v>
      </c>
      <c r="H12" s="174" t="s">
        <v>233</v>
      </c>
      <c r="I12" s="174" t="s">
        <v>233</v>
      </c>
      <c r="J12" s="174" t="s">
        <v>233</v>
      </c>
    </row>
    <row r="13" spans="1:10" x14ac:dyDescent="0.25">
      <c r="A13" s="171"/>
      <c r="B13" s="171" t="s">
        <v>52</v>
      </c>
      <c r="C13" s="172" t="s">
        <v>39</v>
      </c>
      <c r="D13" s="173" t="s">
        <v>247</v>
      </c>
      <c r="E13" s="174" t="s">
        <v>233</v>
      </c>
      <c r="F13" s="174" t="s">
        <v>233</v>
      </c>
      <c r="G13" s="174" t="s">
        <v>233</v>
      </c>
      <c r="H13" s="174" t="s">
        <v>233</v>
      </c>
      <c r="I13" s="174" t="s">
        <v>233</v>
      </c>
      <c r="J13" s="174" t="s">
        <v>233</v>
      </c>
    </row>
    <row r="14" spans="1:10" x14ac:dyDescent="0.25">
      <c r="A14" s="171"/>
      <c r="B14" s="171" t="s">
        <v>53</v>
      </c>
      <c r="C14" s="172" t="s">
        <v>39</v>
      </c>
      <c r="D14" s="173" t="s">
        <v>247</v>
      </c>
      <c r="E14" s="174" t="s">
        <v>233</v>
      </c>
      <c r="F14" s="174" t="s">
        <v>233</v>
      </c>
      <c r="G14" s="174" t="s">
        <v>233</v>
      </c>
      <c r="H14" s="174" t="s">
        <v>233</v>
      </c>
      <c r="I14" s="174" t="s">
        <v>233</v>
      </c>
      <c r="J14" s="174" t="s">
        <v>233</v>
      </c>
    </row>
    <row r="15" spans="1:10" x14ac:dyDescent="0.25">
      <c r="A15" s="171"/>
      <c r="B15" s="171" t="s">
        <v>54</v>
      </c>
      <c r="C15" s="172" t="s">
        <v>39</v>
      </c>
      <c r="D15" s="173" t="s">
        <v>247</v>
      </c>
      <c r="E15" s="174" t="s">
        <v>233</v>
      </c>
      <c r="F15" s="174" t="s">
        <v>233</v>
      </c>
      <c r="G15" s="174" t="s">
        <v>233</v>
      </c>
      <c r="H15" s="174" t="s">
        <v>233</v>
      </c>
      <c r="I15" s="174" t="s">
        <v>233</v>
      </c>
      <c r="J15" s="174" t="s">
        <v>233</v>
      </c>
    </row>
    <row r="16" spans="1:10" ht="31.5" x14ac:dyDescent="0.25">
      <c r="A16" s="171"/>
      <c r="B16" s="171" t="s">
        <v>64</v>
      </c>
      <c r="C16" s="172" t="s">
        <v>40</v>
      </c>
      <c r="D16" s="173" t="s">
        <v>247</v>
      </c>
      <c r="E16" s="174" t="s">
        <v>233</v>
      </c>
      <c r="F16" s="174" t="s">
        <v>233</v>
      </c>
      <c r="G16" s="174" t="s">
        <v>233</v>
      </c>
      <c r="H16" s="174" t="s">
        <v>233</v>
      </c>
      <c r="I16" s="174" t="s">
        <v>233</v>
      </c>
      <c r="J16" s="174" t="s">
        <v>233</v>
      </c>
    </row>
    <row r="17" spans="1:10" ht="31.5" x14ac:dyDescent="0.25">
      <c r="A17" s="171"/>
      <c r="B17" s="171" t="s">
        <v>65</v>
      </c>
      <c r="C17" s="172" t="s">
        <v>40</v>
      </c>
      <c r="D17" s="173" t="s">
        <v>247</v>
      </c>
      <c r="E17" s="174" t="s">
        <v>233</v>
      </c>
      <c r="F17" s="174" t="s">
        <v>233</v>
      </c>
      <c r="G17" s="174" t="s">
        <v>233</v>
      </c>
      <c r="H17" s="174" t="s">
        <v>233</v>
      </c>
      <c r="I17" s="174" t="s">
        <v>233</v>
      </c>
      <c r="J17" s="174" t="s">
        <v>233</v>
      </c>
    </row>
    <row r="18" spans="1:10" ht="31.5" x14ac:dyDescent="0.25">
      <c r="A18" s="171"/>
      <c r="B18" s="171" t="s">
        <v>66</v>
      </c>
      <c r="C18" s="172" t="s">
        <v>40</v>
      </c>
      <c r="D18" s="173" t="s">
        <v>247</v>
      </c>
      <c r="E18" s="174" t="s">
        <v>233</v>
      </c>
      <c r="F18" s="174" t="s">
        <v>233</v>
      </c>
      <c r="G18" s="174" t="s">
        <v>233</v>
      </c>
      <c r="H18" s="174" t="s">
        <v>233</v>
      </c>
      <c r="I18" s="174" t="s">
        <v>233</v>
      </c>
      <c r="J18" s="174" t="s">
        <v>233</v>
      </c>
    </row>
    <row r="19" spans="1:10" x14ac:dyDescent="0.25">
      <c r="A19" s="171"/>
      <c r="B19" s="171" t="s">
        <v>41</v>
      </c>
      <c r="C19" s="172" t="s">
        <v>55</v>
      </c>
      <c r="D19" s="173" t="s">
        <v>247</v>
      </c>
      <c r="E19" s="174" t="s">
        <v>233</v>
      </c>
      <c r="F19" s="174" t="s">
        <v>233</v>
      </c>
      <c r="G19" s="174" t="s">
        <v>233</v>
      </c>
      <c r="H19" s="174" t="s">
        <v>233</v>
      </c>
      <c r="I19" s="174" t="s">
        <v>233</v>
      </c>
      <c r="J19" s="174" t="s">
        <v>233</v>
      </c>
    </row>
    <row r="20" spans="1:10" ht="16.5" thickBot="1" x14ac:dyDescent="0.3">
      <c r="A20" s="175"/>
      <c r="B20" s="175" t="s">
        <v>42</v>
      </c>
      <c r="C20" s="176"/>
      <c r="D20" s="177"/>
      <c r="E20" s="178"/>
      <c r="F20" s="178"/>
      <c r="G20" s="178"/>
      <c r="H20" s="178"/>
      <c r="I20" s="178"/>
      <c r="J20" s="178"/>
    </row>
    <row r="21" spans="1:10" x14ac:dyDescent="0.25">
      <c r="A21" s="179" t="s">
        <v>43</v>
      </c>
      <c r="B21" s="179" t="s">
        <v>37</v>
      </c>
      <c r="C21" s="180" t="s">
        <v>51</v>
      </c>
      <c r="D21" s="169" t="s">
        <v>247</v>
      </c>
      <c r="E21" s="170" t="s">
        <v>233</v>
      </c>
      <c r="F21" s="170" t="s">
        <v>233</v>
      </c>
      <c r="G21" s="170" t="s">
        <v>233</v>
      </c>
      <c r="H21" s="170" t="s">
        <v>233</v>
      </c>
      <c r="I21" s="170" t="s">
        <v>233</v>
      </c>
      <c r="J21" s="170" t="s">
        <v>233</v>
      </c>
    </row>
    <row r="22" spans="1:10" x14ac:dyDescent="0.25">
      <c r="A22" s="171"/>
      <c r="B22" s="171" t="s">
        <v>57</v>
      </c>
      <c r="C22" s="172" t="s">
        <v>51</v>
      </c>
      <c r="D22" s="173" t="s">
        <v>247</v>
      </c>
      <c r="E22" s="174" t="s">
        <v>233</v>
      </c>
      <c r="F22" s="174" t="s">
        <v>233</v>
      </c>
      <c r="G22" s="174" t="s">
        <v>233</v>
      </c>
      <c r="H22" s="174" t="s">
        <v>233</v>
      </c>
      <c r="I22" s="174" t="s">
        <v>233</v>
      </c>
      <c r="J22" s="174" t="s">
        <v>233</v>
      </c>
    </row>
    <row r="23" spans="1:10" x14ac:dyDescent="0.25">
      <c r="A23" s="171"/>
      <c r="B23" s="171" t="s">
        <v>38</v>
      </c>
      <c r="C23" s="172" t="s">
        <v>51</v>
      </c>
      <c r="D23" s="173" t="s">
        <v>247</v>
      </c>
      <c r="E23" s="174" t="s">
        <v>233</v>
      </c>
      <c r="F23" s="174" t="s">
        <v>233</v>
      </c>
      <c r="G23" s="174" t="s">
        <v>233</v>
      </c>
      <c r="H23" s="174" t="s">
        <v>233</v>
      </c>
      <c r="I23" s="174" t="s">
        <v>233</v>
      </c>
      <c r="J23" s="174" t="s">
        <v>233</v>
      </c>
    </row>
    <row r="24" spans="1:10" x14ac:dyDescent="0.25">
      <c r="A24" s="171"/>
      <c r="B24" s="171" t="s">
        <v>52</v>
      </c>
      <c r="C24" s="172" t="s">
        <v>39</v>
      </c>
      <c r="D24" s="173" t="s">
        <v>247</v>
      </c>
      <c r="E24" s="174" t="s">
        <v>233</v>
      </c>
      <c r="F24" s="174" t="s">
        <v>233</v>
      </c>
      <c r="G24" s="174" t="s">
        <v>233</v>
      </c>
      <c r="H24" s="174" t="s">
        <v>233</v>
      </c>
      <c r="I24" s="174" t="s">
        <v>233</v>
      </c>
      <c r="J24" s="174" t="s">
        <v>233</v>
      </c>
    </row>
    <row r="25" spans="1:10" x14ac:dyDescent="0.25">
      <c r="A25" s="171"/>
      <c r="B25" s="171" t="s">
        <v>53</v>
      </c>
      <c r="C25" s="172" t="s">
        <v>39</v>
      </c>
      <c r="D25" s="173" t="s">
        <v>247</v>
      </c>
      <c r="E25" s="174" t="s">
        <v>233</v>
      </c>
      <c r="F25" s="174" t="s">
        <v>233</v>
      </c>
      <c r="G25" s="174" t="s">
        <v>233</v>
      </c>
      <c r="H25" s="174" t="s">
        <v>233</v>
      </c>
      <c r="I25" s="174" t="s">
        <v>233</v>
      </c>
      <c r="J25" s="174" t="s">
        <v>233</v>
      </c>
    </row>
    <row r="26" spans="1:10" x14ac:dyDescent="0.25">
      <c r="A26" s="171"/>
      <c r="B26" s="171" t="s">
        <v>54</v>
      </c>
      <c r="C26" s="172" t="s">
        <v>39</v>
      </c>
      <c r="D26" s="173" t="s">
        <v>247</v>
      </c>
      <c r="E26" s="174" t="s">
        <v>233</v>
      </c>
      <c r="F26" s="174" t="s">
        <v>233</v>
      </c>
      <c r="G26" s="174" t="s">
        <v>233</v>
      </c>
      <c r="H26" s="174" t="s">
        <v>233</v>
      </c>
      <c r="I26" s="174" t="s">
        <v>233</v>
      </c>
      <c r="J26" s="174" t="s">
        <v>233</v>
      </c>
    </row>
    <row r="27" spans="1:10" ht="31.5" x14ac:dyDescent="0.25">
      <c r="A27" s="171"/>
      <c r="B27" s="171" t="s">
        <v>64</v>
      </c>
      <c r="C27" s="172" t="s">
        <v>40</v>
      </c>
      <c r="D27" s="173" t="s">
        <v>247</v>
      </c>
      <c r="E27" s="174" t="s">
        <v>233</v>
      </c>
      <c r="F27" s="174" t="s">
        <v>233</v>
      </c>
      <c r="G27" s="174" t="s">
        <v>233</v>
      </c>
      <c r="H27" s="174" t="s">
        <v>233</v>
      </c>
      <c r="I27" s="174" t="s">
        <v>233</v>
      </c>
      <c r="J27" s="174" t="s">
        <v>233</v>
      </c>
    </row>
    <row r="28" spans="1:10" ht="31.5" x14ac:dyDescent="0.25">
      <c r="A28" s="171"/>
      <c r="B28" s="171" t="s">
        <v>65</v>
      </c>
      <c r="C28" s="172" t="s">
        <v>40</v>
      </c>
      <c r="D28" s="173" t="s">
        <v>247</v>
      </c>
      <c r="E28" s="174" t="s">
        <v>233</v>
      </c>
      <c r="F28" s="174" t="s">
        <v>233</v>
      </c>
      <c r="G28" s="174" t="s">
        <v>233</v>
      </c>
      <c r="H28" s="174" t="s">
        <v>233</v>
      </c>
      <c r="I28" s="174" t="s">
        <v>233</v>
      </c>
      <c r="J28" s="174" t="s">
        <v>233</v>
      </c>
    </row>
    <row r="29" spans="1:10" ht="31.5" x14ac:dyDescent="0.25">
      <c r="A29" s="171"/>
      <c r="B29" s="171" t="s">
        <v>66</v>
      </c>
      <c r="C29" s="172" t="s">
        <v>40</v>
      </c>
      <c r="D29" s="173" t="s">
        <v>247</v>
      </c>
      <c r="E29" s="174" t="s">
        <v>233</v>
      </c>
      <c r="F29" s="174" t="s">
        <v>233</v>
      </c>
      <c r="G29" s="174" t="s">
        <v>233</v>
      </c>
      <c r="H29" s="174" t="s">
        <v>233</v>
      </c>
      <c r="I29" s="174" t="s">
        <v>233</v>
      </c>
      <c r="J29" s="174" t="s">
        <v>233</v>
      </c>
    </row>
    <row r="30" spans="1:10" x14ac:dyDescent="0.25">
      <c r="A30" s="171"/>
      <c r="B30" s="171" t="s">
        <v>41</v>
      </c>
      <c r="C30" s="172" t="s">
        <v>55</v>
      </c>
      <c r="D30" s="173" t="s">
        <v>247</v>
      </c>
      <c r="E30" s="174" t="s">
        <v>233</v>
      </c>
      <c r="F30" s="174" t="s">
        <v>233</v>
      </c>
      <c r="G30" s="174" t="s">
        <v>233</v>
      </c>
      <c r="H30" s="174" t="s">
        <v>233</v>
      </c>
      <c r="I30" s="174" t="s">
        <v>233</v>
      </c>
      <c r="J30" s="174" t="s">
        <v>233</v>
      </c>
    </row>
    <row r="31" spans="1:10" x14ac:dyDescent="0.25">
      <c r="A31" s="171"/>
      <c r="B31" s="171" t="s">
        <v>44</v>
      </c>
      <c r="C31" s="172" t="s">
        <v>10</v>
      </c>
      <c r="D31" s="173" t="s">
        <v>247</v>
      </c>
      <c r="E31" s="174" t="s">
        <v>233</v>
      </c>
      <c r="F31" s="174" t="s">
        <v>233</v>
      </c>
      <c r="G31" s="174" t="s">
        <v>233</v>
      </c>
      <c r="H31" s="174" t="s">
        <v>233</v>
      </c>
      <c r="I31" s="174" t="s">
        <v>233</v>
      </c>
      <c r="J31" s="174" t="s">
        <v>233</v>
      </c>
    </row>
    <row r="32" spans="1:10" ht="32.25" thickBot="1" x14ac:dyDescent="0.3">
      <c r="A32" s="175"/>
      <c r="B32" s="175" t="s">
        <v>42</v>
      </c>
      <c r="C32" s="176" t="s">
        <v>243</v>
      </c>
      <c r="D32" s="181" t="s">
        <v>248</v>
      </c>
      <c r="E32" s="178" t="s">
        <v>243</v>
      </c>
      <c r="F32" s="178" t="s">
        <v>243</v>
      </c>
      <c r="G32" s="178" t="s">
        <v>243</v>
      </c>
      <c r="H32" s="178" t="s">
        <v>243</v>
      </c>
      <c r="I32" s="178" t="s">
        <v>243</v>
      </c>
      <c r="J32" s="178" t="s">
        <v>243</v>
      </c>
    </row>
    <row r="33" spans="1:20" ht="36.75" customHeight="1" x14ac:dyDescent="0.25">
      <c r="A33" s="179" t="s">
        <v>59</v>
      </c>
      <c r="B33" s="179" t="s">
        <v>69</v>
      </c>
      <c r="C33" s="172" t="s">
        <v>220</v>
      </c>
      <c r="D33" s="169"/>
      <c r="E33" s="170" t="s">
        <v>233</v>
      </c>
      <c r="F33" s="170" t="s">
        <v>233</v>
      </c>
      <c r="G33" s="170" t="s">
        <v>233</v>
      </c>
      <c r="H33" s="170" t="s">
        <v>233</v>
      </c>
      <c r="I33" s="170" t="s">
        <v>233</v>
      </c>
      <c r="J33" s="170" t="s">
        <v>233</v>
      </c>
    </row>
    <row r="34" spans="1:20" x14ac:dyDescent="0.25">
      <c r="A34" s="179"/>
      <c r="B34" s="179" t="s">
        <v>68</v>
      </c>
      <c r="C34" s="172" t="s">
        <v>220</v>
      </c>
      <c r="D34" s="173"/>
      <c r="E34" s="174" t="s">
        <v>233</v>
      </c>
      <c r="F34" s="174" t="s">
        <v>233</v>
      </c>
      <c r="G34" s="174" t="s">
        <v>233</v>
      </c>
      <c r="H34" s="174" t="s">
        <v>233</v>
      </c>
      <c r="I34" s="174" t="s">
        <v>233</v>
      </c>
      <c r="J34" s="174" t="s">
        <v>233</v>
      </c>
    </row>
    <row r="35" spans="1:20" s="158" customFormat="1" x14ac:dyDescent="0.25">
      <c r="A35" s="182"/>
      <c r="B35" s="182" t="s">
        <v>222</v>
      </c>
      <c r="C35" s="183" t="s">
        <v>11</v>
      </c>
      <c r="D35" s="184" t="s">
        <v>267</v>
      </c>
      <c r="E35" s="185">
        <v>7.8</v>
      </c>
      <c r="F35" s="185">
        <v>49.7</v>
      </c>
      <c r="G35" s="185">
        <v>7.2</v>
      </c>
      <c r="H35" s="185">
        <v>22.5</v>
      </c>
      <c r="I35" s="185">
        <v>46</v>
      </c>
      <c r="J35" s="185">
        <v>45.8</v>
      </c>
    </row>
    <row r="36" spans="1:20" s="187" customFormat="1" x14ac:dyDescent="0.25">
      <c r="A36" s="186"/>
      <c r="B36" s="186"/>
      <c r="C36" s="183" t="s">
        <v>11</v>
      </c>
      <c r="D36" s="184" t="s">
        <v>268</v>
      </c>
      <c r="E36" s="185">
        <v>153</v>
      </c>
      <c r="F36" s="185">
        <v>159.5</v>
      </c>
      <c r="G36" s="185">
        <v>104.5</v>
      </c>
      <c r="H36" s="185">
        <v>30.5</v>
      </c>
      <c r="I36" s="185">
        <v>26.3</v>
      </c>
      <c r="J36" s="185">
        <v>373.1</v>
      </c>
    </row>
    <row r="37" spans="1:20" s="158" customFormat="1" ht="31.5" x14ac:dyDescent="0.25">
      <c r="A37" s="188"/>
      <c r="B37" s="188" t="s">
        <v>249</v>
      </c>
      <c r="C37" s="189" t="s">
        <v>10</v>
      </c>
      <c r="D37" s="190" t="s">
        <v>269</v>
      </c>
      <c r="E37" s="191">
        <v>20.399999999999999</v>
      </c>
      <c r="F37" s="191">
        <v>22.5</v>
      </c>
      <c r="G37" s="191">
        <v>20</v>
      </c>
      <c r="H37" s="191">
        <v>21.15</v>
      </c>
      <c r="I37" s="191">
        <v>21.15</v>
      </c>
      <c r="J37" s="191">
        <v>21.15</v>
      </c>
    </row>
    <row r="38" spans="1:20" s="158" customFormat="1" x14ac:dyDescent="0.25">
      <c r="A38" s="188"/>
      <c r="B38" s="188" t="s">
        <v>270</v>
      </c>
      <c r="C38" s="189" t="s">
        <v>10</v>
      </c>
      <c r="D38" s="190" t="s">
        <v>271</v>
      </c>
      <c r="E38" s="192">
        <v>59</v>
      </c>
      <c r="F38" s="191">
        <v>4.4000000000000004</v>
      </c>
      <c r="G38" s="191">
        <v>12.5</v>
      </c>
      <c r="H38" s="191">
        <v>1.6</v>
      </c>
      <c r="I38" s="191">
        <v>24.3</v>
      </c>
      <c r="J38" s="191">
        <v>15.6</v>
      </c>
    </row>
    <row r="39" spans="1:20" s="158" customFormat="1" ht="63" x14ac:dyDescent="0.25">
      <c r="A39" s="188"/>
      <c r="B39" s="188" t="s">
        <v>272</v>
      </c>
      <c r="C39" s="189" t="s">
        <v>273</v>
      </c>
      <c r="D39" s="190" t="s">
        <v>274</v>
      </c>
      <c r="E39" s="193">
        <v>1</v>
      </c>
      <c r="F39" s="193">
        <v>0</v>
      </c>
      <c r="G39" s="193">
        <v>1</v>
      </c>
      <c r="H39" s="193">
        <v>1</v>
      </c>
      <c r="I39" s="193">
        <v>0</v>
      </c>
      <c r="J39" s="193">
        <v>1</v>
      </c>
      <c r="K39" s="194"/>
      <c r="L39" s="194"/>
      <c r="M39" s="194"/>
      <c r="N39" s="194"/>
      <c r="O39" s="194"/>
      <c r="P39" s="194"/>
      <c r="Q39" s="194"/>
      <c r="R39" s="194"/>
      <c r="S39" s="194"/>
      <c r="T39" s="194"/>
    </row>
    <row r="40" spans="1:20" s="158" customFormat="1" ht="117.75" customHeight="1" thickBot="1" x14ac:dyDescent="0.3">
      <c r="A40" s="195"/>
      <c r="B40" s="195" t="s">
        <v>251</v>
      </c>
      <c r="C40" s="196" t="s">
        <v>220</v>
      </c>
      <c r="D40" s="138" t="s">
        <v>275</v>
      </c>
      <c r="E40" s="197" t="s">
        <v>234</v>
      </c>
      <c r="F40" s="197" t="s">
        <v>234</v>
      </c>
      <c r="G40" s="197">
        <v>1</v>
      </c>
      <c r="H40" s="197" t="s">
        <v>234</v>
      </c>
      <c r="I40" s="197">
        <v>1</v>
      </c>
      <c r="J40" s="197" t="s">
        <v>234</v>
      </c>
      <c r="K40" s="194"/>
      <c r="L40" s="194"/>
      <c r="M40" s="194"/>
      <c r="N40" s="194"/>
      <c r="O40" s="194"/>
      <c r="P40" s="194"/>
      <c r="Q40" s="194"/>
      <c r="R40" s="194"/>
      <c r="S40" s="194"/>
    </row>
    <row r="41" spans="1:20" s="158" customFormat="1" x14ac:dyDescent="0.25">
      <c r="A41" s="179" t="s">
        <v>60</v>
      </c>
      <c r="B41" s="171" t="s">
        <v>218</v>
      </c>
      <c r="C41" s="172" t="s">
        <v>220</v>
      </c>
      <c r="D41" s="169"/>
      <c r="E41" s="170" t="s">
        <v>233</v>
      </c>
      <c r="F41" s="170" t="s">
        <v>233</v>
      </c>
      <c r="G41" s="170" t="s">
        <v>233</v>
      </c>
      <c r="H41" s="170" t="s">
        <v>233</v>
      </c>
      <c r="I41" s="170" t="s">
        <v>233</v>
      </c>
      <c r="J41" s="170" t="s">
        <v>233</v>
      </c>
    </row>
    <row r="42" spans="1:20" s="158" customFormat="1" x14ac:dyDescent="0.25">
      <c r="A42" s="171"/>
      <c r="B42" s="171" t="s">
        <v>219</v>
      </c>
      <c r="C42" s="172" t="s">
        <v>220</v>
      </c>
      <c r="D42" s="173"/>
      <c r="E42" s="174" t="s">
        <v>233</v>
      </c>
      <c r="F42" s="174" t="s">
        <v>233</v>
      </c>
      <c r="G42" s="174" t="s">
        <v>233</v>
      </c>
      <c r="H42" s="174" t="s">
        <v>233</v>
      </c>
      <c r="I42" s="174" t="s">
        <v>233</v>
      </c>
      <c r="J42" s="174" t="s">
        <v>233</v>
      </c>
    </row>
    <row r="43" spans="1:20" s="158" customFormat="1" ht="36.75" customHeight="1" x14ac:dyDescent="0.25">
      <c r="A43" s="171"/>
      <c r="B43" s="171" t="s">
        <v>253</v>
      </c>
      <c r="C43" s="172" t="s">
        <v>67</v>
      </c>
      <c r="D43" s="198" t="s">
        <v>276</v>
      </c>
      <c r="E43" s="174" t="s">
        <v>233</v>
      </c>
      <c r="F43" s="174" t="s">
        <v>233</v>
      </c>
      <c r="G43" s="174" t="s">
        <v>233</v>
      </c>
      <c r="H43" s="174" t="s">
        <v>233</v>
      </c>
      <c r="I43" s="174" t="s">
        <v>277</v>
      </c>
      <c r="J43" s="174" t="s">
        <v>233</v>
      </c>
      <c r="K43" s="281"/>
      <c r="L43" s="282"/>
      <c r="M43" s="282"/>
      <c r="N43" s="282"/>
      <c r="O43" s="282"/>
      <c r="P43" s="282"/>
    </row>
    <row r="44" spans="1:20" s="158" customFormat="1" ht="31.5" x14ac:dyDescent="0.25">
      <c r="A44" s="171"/>
      <c r="B44" s="179" t="s">
        <v>45</v>
      </c>
      <c r="C44" s="172" t="s">
        <v>221</v>
      </c>
      <c r="D44" s="173"/>
      <c r="E44" s="174" t="s">
        <v>233</v>
      </c>
      <c r="F44" s="174" t="s">
        <v>233</v>
      </c>
      <c r="G44" s="174" t="s">
        <v>233</v>
      </c>
      <c r="H44" s="174" t="s">
        <v>233</v>
      </c>
      <c r="I44" s="174" t="s">
        <v>233</v>
      </c>
      <c r="J44" s="174" t="s">
        <v>233</v>
      </c>
    </row>
    <row r="45" spans="1:20" s="158" customFormat="1" x14ac:dyDescent="0.25">
      <c r="A45" s="171"/>
      <c r="B45" s="171" t="s">
        <v>46</v>
      </c>
      <c r="C45" s="172" t="s">
        <v>67</v>
      </c>
      <c r="D45" s="173"/>
      <c r="E45" s="174" t="s">
        <v>233</v>
      </c>
      <c r="F45" s="174" t="s">
        <v>233</v>
      </c>
      <c r="G45" s="174" t="s">
        <v>233</v>
      </c>
      <c r="H45" s="174" t="s">
        <v>233</v>
      </c>
      <c r="I45" s="174" t="s">
        <v>233</v>
      </c>
      <c r="J45" s="174" t="s">
        <v>233</v>
      </c>
    </row>
    <row r="46" spans="1:20" s="158" customFormat="1" ht="16.5" thickBot="1" x14ac:dyDescent="0.3">
      <c r="A46" s="175"/>
      <c r="B46" s="175" t="s">
        <v>254</v>
      </c>
      <c r="C46" s="176" t="s">
        <v>220</v>
      </c>
      <c r="D46" s="177" t="s">
        <v>255</v>
      </c>
      <c r="E46" s="199">
        <v>0</v>
      </c>
      <c r="F46" s="200">
        <v>0</v>
      </c>
      <c r="G46" s="200">
        <v>0</v>
      </c>
      <c r="H46" s="200">
        <v>126</v>
      </c>
      <c r="I46" s="200">
        <v>92</v>
      </c>
      <c r="J46" s="200">
        <v>0</v>
      </c>
    </row>
    <row r="47" spans="1:20" s="158" customFormat="1" ht="31.5" x14ac:dyDescent="0.25">
      <c r="A47" s="179" t="s">
        <v>47</v>
      </c>
      <c r="B47" s="179" t="s">
        <v>256</v>
      </c>
      <c r="C47" s="180" t="s">
        <v>11</v>
      </c>
      <c r="D47" s="169" t="s">
        <v>257</v>
      </c>
      <c r="E47" s="170" t="s">
        <v>233</v>
      </c>
      <c r="F47" s="170" t="s">
        <v>233</v>
      </c>
      <c r="G47" s="170" t="s">
        <v>233</v>
      </c>
      <c r="H47" s="170" t="s">
        <v>233</v>
      </c>
      <c r="I47" s="170" t="s">
        <v>233</v>
      </c>
      <c r="J47" s="170" t="s">
        <v>233</v>
      </c>
    </row>
    <row r="48" spans="1:20" s="158" customFormat="1" ht="31.5" x14ac:dyDescent="0.25">
      <c r="A48" s="171"/>
      <c r="B48" s="171" t="s">
        <v>48</v>
      </c>
      <c r="C48" s="172" t="s">
        <v>11</v>
      </c>
      <c r="D48" s="169" t="s">
        <v>257</v>
      </c>
      <c r="E48" s="174" t="s">
        <v>233</v>
      </c>
      <c r="F48" s="174" t="s">
        <v>233</v>
      </c>
      <c r="G48" s="174" t="s">
        <v>233</v>
      </c>
      <c r="H48" s="174" t="s">
        <v>233</v>
      </c>
      <c r="I48" s="174" t="s">
        <v>233</v>
      </c>
      <c r="J48" s="174" t="s">
        <v>233</v>
      </c>
    </row>
    <row r="49" spans="1:10" s="158" customFormat="1" ht="31.5" x14ac:dyDescent="0.25">
      <c r="A49" s="171"/>
      <c r="B49" s="171" t="s">
        <v>49</v>
      </c>
      <c r="C49" s="172" t="s">
        <v>11</v>
      </c>
      <c r="D49" s="169" t="s">
        <v>257</v>
      </c>
      <c r="E49" s="174" t="s">
        <v>233</v>
      </c>
      <c r="F49" s="174" t="s">
        <v>233</v>
      </c>
      <c r="G49" s="174" t="s">
        <v>233</v>
      </c>
      <c r="H49" s="174" t="s">
        <v>233</v>
      </c>
      <c r="I49" s="174" t="s">
        <v>233</v>
      </c>
      <c r="J49" s="174" t="s">
        <v>233</v>
      </c>
    </row>
    <row r="50" spans="1:10" s="158" customFormat="1" ht="31.5" x14ac:dyDescent="0.25">
      <c r="A50" s="182"/>
      <c r="B50" s="182" t="s">
        <v>50</v>
      </c>
      <c r="C50" s="183" t="s">
        <v>11</v>
      </c>
      <c r="D50" s="201" t="s">
        <v>257</v>
      </c>
      <c r="E50" s="185" t="s">
        <v>233</v>
      </c>
      <c r="F50" s="185" t="s">
        <v>233</v>
      </c>
      <c r="G50" s="185" t="s">
        <v>233</v>
      </c>
      <c r="H50" s="185" t="s">
        <v>233</v>
      </c>
      <c r="I50" s="185" t="s">
        <v>233</v>
      </c>
      <c r="J50" s="185" t="s">
        <v>233</v>
      </c>
    </row>
    <row r="51" spans="1:10" s="158" customFormat="1" x14ac:dyDescent="0.25">
      <c r="A51" s="188"/>
      <c r="B51" s="188" t="s">
        <v>42</v>
      </c>
      <c r="C51" s="189" t="s">
        <v>61</v>
      </c>
      <c r="D51" s="202" t="s">
        <v>257</v>
      </c>
      <c r="E51" s="191" t="s">
        <v>233</v>
      </c>
      <c r="F51" s="191" t="s">
        <v>233</v>
      </c>
      <c r="G51" s="191" t="s">
        <v>233</v>
      </c>
      <c r="H51" s="191" t="s">
        <v>233</v>
      </c>
      <c r="I51" s="191" t="s">
        <v>233</v>
      </c>
      <c r="J51" s="191" t="s">
        <v>233</v>
      </c>
    </row>
    <row r="52" spans="1:10" s="158" customFormat="1" ht="16.5" thickBot="1" x14ac:dyDescent="0.3">
      <c r="A52" s="195" t="s">
        <v>42</v>
      </c>
      <c r="B52" s="195"/>
      <c r="C52" s="196" t="s">
        <v>258</v>
      </c>
      <c r="D52" s="203"/>
      <c r="E52" s="204"/>
      <c r="F52" s="204"/>
      <c r="G52" s="204"/>
      <c r="H52" s="204"/>
      <c r="I52" s="204"/>
      <c r="J52" s="204"/>
    </row>
    <row r="53" spans="1:10" s="158" customFormat="1" x14ac:dyDescent="0.25">
      <c r="A53" s="205" t="s">
        <v>42</v>
      </c>
      <c r="B53" s="205" t="s">
        <v>259</v>
      </c>
      <c r="C53" s="206" t="s">
        <v>243</v>
      </c>
      <c r="D53" s="169" t="s">
        <v>260</v>
      </c>
      <c r="E53" s="170" t="s">
        <v>233</v>
      </c>
      <c r="F53" s="170" t="s">
        <v>233</v>
      </c>
      <c r="G53" s="170" t="s">
        <v>243</v>
      </c>
      <c r="H53" s="170" t="s">
        <v>233</v>
      </c>
      <c r="I53" s="170" t="s">
        <v>233</v>
      </c>
      <c r="J53" s="170" t="s">
        <v>243</v>
      </c>
    </row>
    <row r="54" spans="1:10" s="158" customFormat="1" x14ac:dyDescent="0.25">
      <c r="A54" s="188"/>
      <c r="B54" s="188" t="s">
        <v>261</v>
      </c>
      <c r="C54" s="189" t="s">
        <v>243</v>
      </c>
      <c r="D54" s="207" t="s">
        <v>262</v>
      </c>
      <c r="E54" s="174" t="s">
        <v>233</v>
      </c>
      <c r="F54" s="174" t="s">
        <v>233</v>
      </c>
      <c r="G54" s="174" t="s">
        <v>243</v>
      </c>
      <c r="H54" s="174" t="s">
        <v>233</v>
      </c>
      <c r="I54" s="174" t="s">
        <v>233</v>
      </c>
      <c r="J54" s="174" t="s">
        <v>243</v>
      </c>
    </row>
    <row r="55" spans="1:10" s="158" customFormat="1" ht="18" x14ac:dyDescent="0.25">
      <c r="A55" s="122" t="s">
        <v>263</v>
      </c>
      <c r="B55" s="123"/>
      <c r="C55" s="124" t="s">
        <v>10</v>
      </c>
      <c r="D55" s="115"/>
      <c r="E55" s="227">
        <f>E62/$D$62*100</f>
        <v>366.84160199690638</v>
      </c>
      <c r="F55" s="227">
        <f t="shared" ref="F55:J55" si="0">F62/$D$62*100</f>
        <v>311.51521324107011</v>
      </c>
      <c r="G55" s="227">
        <f t="shared" si="0"/>
        <v>295.7908519436084</v>
      </c>
      <c r="H55" s="227">
        <f>H62/$D$62*100</f>
        <v>311.57993462839346</v>
      </c>
      <c r="I55" s="227">
        <f t="shared" si="0"/>
        <v>370.01280146534043</v>
      </c>
      <c r="J55" s="227">
        <f t="shared" si="0"/>
        <v>333.76808926016554</v>
      </c>
    </row>
    <row r="56" spans="1:10" s="158" customFormat="1" x14ac:dyDescent="0.25">
      <c r="A56" s="99"/>
      <c r="B56" s="99"/>
      <c r="C56" s="100"/>
      <c r="D56" s="99"/>
      <c r="E56" s="100"/>
      <c r="F56" s="100"/>
      <c r="G56" s="100"/>
      <c r="H56" s="100"/>
      <c r="I56" s="100"/>
      <c r="J56" s="100"/>
    </row>
    <row r="57" spans="1:10" x14ac:dyDescent="0.25">
      <c r="A57" s="99"/>
      <c r="B57" s="99"/>
      <c r="C57" s="100"/>
      <c r="D57" s="99"/>
      <c r="E57" s="99"/>
      <c r="F57" s="99"/>
      <c r="G57" s="99"/>
      <c r="H57" s="99"/>
      <c r="I57" s="99"/>
      <c r="J57" s="99"/>
    </row>
    <row r="58" spans="1:10" s="158" customFormat="1" x14ac:dyDescent="0.25">
      <c r="A58" s="152" t="s">
        <v>223</v>
      </c>
      <c r="B58" s="99"/>
      <c r="C58" s="100"/>
      <c r="D58" s="99"/>
      <c r="E58" s="99"/>
      <c r="F58" s="99"/>
      <c r="G58" s="99"/>
      <c r="H58" s="99"/>
      <c r="I58" s="99"/>
      <c r="J58" s="99"/>
    </row>
    <row r="59" spans="1:10" s="158" customFormat="1" x14ac:dyDescent="0.25">
      <c r="A59" s="153"/>
      <c r="B59" s="99"/>
      <c r="C59" s="100"/>
      <c r="D59" s="99"/>
      <c r="E59" s="99"/>
      <c r="F59" s="99"/>
      <c r="G59" s="99"/>
      <c r="H59" s="99"/>
      <c r="I59" s="99"/>
      <c r="J59" s="99"/>
    </row>
    <row r="60" spans="1:10" s="158" customFormat="1" x14ac:dyDescent="0.25">
      <c r="A60" s="153"/>
      <c r="B60" s="99"/>
      <c r="C60" s="100"/>
      <c r="D60" s="154"/>
      <c r="E60" s="99"/>
      <c r="F60" s="99"/>
      <c r="G60" s="99"/>
      <c r="H60" s="99"/>
      <c r="I60" s="99"/>
      <c r="J60" s="99"/>
    </row>
    <row r="61" spans="1:10" s="158" customFormat="1" ht="16.5" thickBot="1" x14ac:dyDescent="0.3">
      <c r="A61" s="153"/>
      <c r="B61" s="99"/>
      <c r="C61" s="100"/>
      <c r="D61" s="154"/>
      <c r="E61" s="99"/>
      <c r="F61" s="99"/>
      <c r="G61" s="99"/>
      <c r="H61" s="99"/>
      <c r="I61" s="99"/>
      <c r="J61" s="99"/>
    </row>
    <row r="62" spans="1:10" s="158" customFormat="1" ht="17.25" thickBot="1" x14ac:dyDescent="0.35">
      <c r="A62" s="224" t="s">
        <v>282</v>
      </c>
      <c r="B62" s="222"/>
      <c r="C62" s="223"/>
      <c r="D62" s="228">
        <v>21635.681278000011</v>
      </c>
      <c r="E62" s="228">
        <v>79368.67980315999</v>
      </c>
      <c r="F62" s="228">
        <v>67398.438669320021</v>
      </c>
      <c r="G62" s="228">
        <v>63996.365976000016</v>
      </c>
      <c r="H62" s="228">
        <v>67412.441582400003</v>
      </c>
      <c r="I62" s="228">
        <v>80054.790412840011</v>
      </c>
      <c r="J62" s="230">
        <v>72213</v>
      </c>
    </row>
    <row r="63" spans="1:10" s="158" customFormat="1" x14ac:dyDescent="0.25">
      <c r="C63" s="159"/>
      <c r="D63" s="208"/>
    </row>
    <row r="64" spans="1:10" s="158" customFormat="1" x14ac:dyDescent="0.25">
      <c r="C64" s="159"/>
      <c r="D64" s="208"/>
    </row>
  </sheetData>
  <mergeCells count="1">
    <mergeCell ref="K43:P43"/>
  </mergeCells>
  <pageMargins left="0.70866141732283472" right="0.70866141732283472" top="0.74803149606299213" bottom="0.74803149606299213" header="0.31496062992125984" footer="0.31496062992125984"/>
  <pageSetup paperSize="9" scale="3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1"/>
  <sheetViews>
    <sheetView zoomScale="70" zoomScaleNormal="70" workbookViewId="0">
      <pane xSplit="2" topLeftCell="C1" activePane="topRight" state="frozen"/>
      <selection activeCell="L13" sqref="L13"/>
      <selection pane="topRight" activeCell="J59" sqref="A4:J59"/>
    </sheetView>
  </sheetViews>
  <sheetFormatPr defaultRowHeight="15.75" x14ac:dyDescent="0.25"/>
  <cols>
    <col min="1" max="1" width="43" style="99" customWidth="1"/>
    <col min="2" max="2" width="39" style="99" customWidth="1"/>
    <col min="3" max="3" width="15.28515625" style="100" customWidth="1"/>
    <col min="4" max="4" width="61.140625" style="99" customWidth="1"/>
    <col min="5" max="10" width="13.28515625" style="99" customWidth="1"/>
    <col min="11" max="256" width="9.140625" style="99" customWidth="1"/>
    <col min="257" max="16384" width="9.140625" style="155"/>
  </cols>
  <sheetData>
    <row r="1" spans="1:10" ht="23.25" x14ac:dyDescent="0.35">
      <c r="A1" s="98"/>
    </row>
    <row r="2" spans="1:10" ht="23.25" x14ac:dyDescent="0.35">
      <c r="A2" s="98"/>
    </row>
    <row r="3" spans="1:10" ht="23.25" x14ac:dyDescent="0.35">
      <c r="A3" s="98"/>
    </row>
    <row r="4" spans="1:10" ht="23.25" x14ac:dyDescent="0.35">
      <c r="A4" s="98" t="s">
        <v>175</v>
      </c>
    </row>
    <row r="5" spans="1:10" ht="23.25" x14ac:dyDescent="0.35">
      <c r="A5" s="98"/>
    </row>
    <row r="6" spans="1:10" ht="23.25" x14ac:dyDescent="0.35">
      <c r="A6" s="98">
        <v>2009</v>
      </c>
    </row>
    <row r="8" spans="1:10" ht="16.5" thickBot="1" x14ac:dyDescent="0.3">
      <c r="A8" s="101" t="s">
        <v>34</v>
      </c>
      <c r="B8" s="102" t="s">
        <v>35</v>
      </c>
      <c r="C8" s="103" t="s">
        <v>63</v>
      </c>
      <c r="D8" s="104" t="s">
        <v>62</v>
      </c>
      <c r="E8" s="105">
        <v>2009</v>
      </c>
      <c r="F8" s="105">
        <v>2010</v>
      </c>
      <c r="G8" s="105">
        <v>2011</v>
      </c>
      <c r="H8" s="105">
        <v>2012</v>
      </c>
      <c r="I8" s="105">
        <v>2013</v>
      </c>
      <c r="J8" s="106">
        <v>2014</v>
      </c>
    </row>
    <row r="9" spans="1:10" ht="18" x14ac:dyDescent="0.25">
      <c r="A9" s="107"/>
      <c r="B9" s="108"/>
      <c r="C9" s="109"/>
      <c r="D9" s="110"/>
      <c r="E9" s="111" t="s">
        <v>217</v>
      </c>
      <c r="F9" s="111" t="s">
        <v>217</v>
      </c>
      <c r="G9" s="111" t="s">
        <v>217</v>
      </c>
      <c r="H9" s="111" t="s">
        <v>217</v>
      </c>
      <c r="I9" s="111" t="s">
        <v>217</v>
      </c>
      <c r="J9" s="111" t="s">
        <v>217</v>
      </c>
    </row>
    <row r="10" spans="1:10" ht="18" x14ac:dyDescent="0.25">
      <c r="A10" s="112" t="s">
        <v>36</v>
      </c>
      <c r="B10" s="113" t="s">
        <v>37</v>
      </c>
      <c r="C10" s="114" t="s">
        <v>243</v>
      </c>
      <c r="D10" s="115" t="s">
        <v>244</v>
      </c>
      <c r="E10" s="116">
        <v>100</v>
      </c>
      <c r="F10" s="116">
        <v>100</v>
      </c>
      <c r="G10" s="116">
        <v>100</v>
      </c>
      <c r="H10" s="116">
        <v>100</v>
      </c>
      <c r="I10" s="116">
        <v>100</v>
      </c>
      <c r="J10" s="116">
        <v>100</v>
      </c>
    </row>
    <row r="11" spans="1:10" ht="18" x14ac:dyDescent="0.25">
      <c r="A11" s="112"/>
      <c r="B11" s="113" t="s">
        <v>56</v>
      </c>
      <c r="C11" s="114" t="s">
        <v>245</v>
      </c>
      <c r="D11" s="115" t="s">
        <v>244</v>
      </c>
      <c r="E11" s="116">
        <v>100</v>
      </c>
      <c r="F11" s="116">
        <v>100</v>
      </c>
      <c r="G11" s="116">
        <v>100</v>
      </c>
      <c r="H11" s="116">
        <v>100</v>
      </c>
      <c r="I11" s="116">
        <v>100</v>
      </c>
      <c r="J11" s="116">
        <v>100</v>
      </c>
    </row>
    <row r="12" spans="1:10" ht="18" x14ac:dyDescent="0.25">
      <c r="A12" s="112"/>
      <c r="B12" s="113" t="s">
        <v>38</v>
      </c>
      <c r="C12" s="114" t="s">
        <v>51</v>
      </c>
      <c r="D12" s="115" t="s">
        <v>246</v>
      </c>
      <c r="E12" s="116" t="s">
        <v>233</v>
      </c>
      <c r="F12" s="116" t="s">
        <v>233</v>
      </c>
      <c r="G12" s="116" t="s">
        <v>233</v>
      </c>
      <c r="H12" s="116" t="s">
        <v>233</v>
      </c>
      <c r="I12" s="116" t="s">
        <v>233</v>
      </c>
      <c r="J12" s="116" t="s">
        <v>233</v>
      </c>
    </row>
    <row r="13" spans="1:10" ht="18" x14ac:dyDescent="0.25">
      <c r="A13" s="112"/>
      <c r="B13" s="113" t="s">
        <v>52</v>
      </c>
      <c r="C13" s="114" t="s">
        <v>39</v>
      </c>
      <c r="D13" s="115" t="s">
        <v>247</v>
      </c>
      <c r="E13" s="116" t="s">
        <v>233</v>
      </c>
      <c r="F13" s="116" t="s">
        <v>233</v>
      </c>
      <c r="G13" s="116" t="s">
        <v>233</v>
      </c>
      <c r="H13" s="116" t="s">
        <v>233</v>
      </c>
      <c r="I13" s="116" t="s">
        <v>233</v>
      </c>
      <c r="J13" s="116" t="s">
        <v>233</v>
      </c>
    </row>
    <row r="14" spans="1:10" ht="18" x14ac:dyDescent="0.25">
      <c r="A14" s="112"/>
      <c r="B14" s="113" t="s">
        <v>53</v>
      </c>
      <c r="C14" s="114" t="s">
        <v>39</v>
      </c>
      <c r="D14" s="115" t="s">
        <v>247</v>
      </c>
      <c r="E14" s="116" t="s">
        <v>233</v>
      </c>
      <c r="F14" s="116" t="s">
        <v>233</v>
      </c>
      <c r="G14" s="116" t="s">
        <v>233</v>
      </c>
      <c r="H14" s="116" t="s">
        <v>233</v>
      </c>
      <c r="I14" s="116" t="s">
        <v>233</v>
      </c>
      <c r="J14" s="116" t="s">
        <v>233</v>
      </c>
    </row>
    <row r="15" spans="1:10" ht="18" x14ac:dyDescent="0.25">
      <c r="A15" s="112"/>
      <c r="B15" s="113" t="s">
        <v>54</v>
      </c>
      <c r="C15" s="114" t="s">
        <v>39</v>
      </c>
      <c r="D15" s="115" t="s">
        <v>247</v>
      </c>
      <c r="E15" s="116" t="s">
        <v>233</v>
      </c>
      <c r="F15" s="116" t="s">
        <v>233</v>
      </c>
      <c r="G15" s="116" t="s">
        <v>233</v>
      </c>
      <c r="H15" s="116" t="s">
        <v>233</v>
      </c>
      <c r="I15" s="116" t="s">
        <v>233</v>
      </c>
      <c r="J15" s="116" t="s">
        <v>233</v>
      </c>
    </row>
    <row r="16" spans="1:10" ht="36" x14ac:dyDescent="0.25">
      <c r="A16" s="112"/>
      <c r="B16" s="113" t="s">
        <v>64</v>
      </c>
      <c r="C16" s="114" t="s">
        <v>40</v>
      </c>
      <c r="D16" s="115" t="s">
        <v>247</v>
      </c>
      <c r="E16" s="116" t="s">
        <v>233</v>
      </c>
      <c r="F16" s="116" t="s">
        <v>233</v>
      </c>
      <c r="G16" s="116" t="s">
        <v>233</v>
      </c>
      <c r="H16" s="116" t="s">
        <v>233</v>
      </c>
      <c r="I16" s="116" t="s">
        <v>233</v>
      </c>
      <c r="J16" s="116" t="s">
        <v>233</v>
      </c>
    </row>
    <row r="17" spans="1:10" ht="36" x14ac:dyDescent="0.25">
      <c r="A17" s="112"/>
      <c r="B17" s="113" t="s">
        <v>65</v>
      </c>
      <c r="C17" s="114" t="s">
        <v>40</v>
      </c>
      <c r="D17" s="115" t="s">
        <v>247</v>
      </c>
      <c r="E17" s="116" t="s">
        <v>233</v>
      </c>
      <c r="F17" s="116" t="s">
        <v>233</v>
      </c>
      <c r="G17" s="116" t="s">
        <v>233</v>
      </c>
      <c r="H17" s="116" t="s">
        <v>233</v>
      </c>
      <c r="I17" s="116" t="s">
        <v>233</v>
      </c>
      <c r="J17" s="116" t="s">
        <v>233</v>
      </c>
    </row>
    <row r="18" spans="1:10" ht="36" x14ac:dyDescent="0.25">
      <c r="A18" s="112"/>
      <c r="B18" s="113" t="s">
        <v>66</v>
      </c>
      <c r="C18" s="114" t="s">
        <v>40</v>
      </c>
      <c r="D18" s="115" t="s">
        <v>247</v>
      </c>
      <c r="E18" s="116" t="s">
        <v>233</v>
      </c>
      <c r="F18" s="116" t="s">
        <v>233</v>
      </c>
      <c r="G18" s="116" t="s">
        <v>233</v>
      </c>
      <c r="H18" s="116" t="s">
        <v>233</v>
      </c>
      <c r="I18" s="116" t="s">
        <v>233</v>
      </c>
      <c r="J18" s="116" t="s">
        <v>233</v>
      </c>
    </row>
    <row r="19" spans="1:10" ht="18" x14ac:dyDescent="0.25">
      <c r="A19" s="112"/>
      <c r="B19" s="113" t="s">
        <v>41</v>
      </c>
      <c r="C19" s="114" t="s">
        <v>55</v>
      </c>
      <c r="D19" s="115" t="s">
        <v>247</v>
      </c>
      <c r="E19" s="116" t="s">
        <v>233</v>
      </c>
      <c r="F19" s="116" t="s">
        <v>233</v>
      </c>
      <c r="G19" s="116" t="s">
        <v>233</v>
      </c>
      <c r="H19" s="116" t="s">
        <v>233</v>
      </c>
      <c r="I19" s="116" t="s">
        <v>233</v>
      </c>
      <c r="J19" s="116" t="s">
        <v>233</v>
      </c>
    </row>
    <row r="20" spans="1:10" ht="18.75" thickBot="1" x14ac:dyDescent="0.3">
      <c r="A20" s="117"/>
      <c r="B20" s="118" t="s">
        <v>42</v>
      </c>
      <c r="C20" s="119"/>
      <c r="D20" s="120"/>
      <c r="E20" s="121"/>
      <c r="F20" s="121"/>
      <c r="G20" s="121"/>
      <c r="H20" s="121"/>
      <c r="I20" s="121"/>
      <c r="J20" s="121"/>
    </row>
    <row r="21" spans="1:10" ht="18" x14ac:dyDescent="0.25">
      <c r="A21" s="122" t="s">
        <v>43</v>
      </c>
      <c r="B21" s="123" t="s">
        <v>37</v>
      </c>
      <c r="C21" s="124" t="s">
        <v>51</v>
      </c>
      <c r="D21" s="110" t="s">
        <v>247</v>
      </c>
      <c r="E21" s="111" t="s">
        <v>233</v>
      </c>
      <c r="F21" s="111" t="s">
        <v>233</v>
      </c>
      <c r="G21" s="111" t="s">
        <v>233</v>
      </c>
      <c r="H21" s="111" t="s">
        <v>233</v>
      </c>
      <c r="I21" s="111" t="s">
        <v>233</v>
      </c>
      <c r="J21" s="111" t="s">
        <v>233</v>
      </c>
    </row>
    <row r="22" spans="1:10" ht="18" x14ac:dyDescent="0.25">
      <c r="A22" s="112"/>
      <c r="B22" s="113" t="s">
        <v>57</v>
      </c>
      <c r="C22" s="114" t="s">
        <v>51</v>
      </c>
      <c r="D22" s="115" t="s">
        <v>247</v>
      </c>
      <c r="E22" s="116" t="s">
        <v>233</v>
      </c>
      <c r="F22" s="116" t="s">
        <v>233</v>
      </c>
      <c r="G22" s="116" t="s">
        <v>233</v>
      </c>
      <c r="H22" s="116" t="s">
        <v>233</v>
      </c>
      <c r="I22" s="116" t="s">
        <v>233</v>
      </c>
      <c r="J22" s="116" t="s">
        <v>233</v>
      </c>
    </row>
    <row r="23" spans="1:10" ht="18" x14ac:dyDescent="0.25">
      <c r="A23" s="112"/>
      <c r="B23" s="113" t="s">
        <v>38</v>
      </c>
      <c r="C23" s="114" t="s">
        <v>51</v>
      </c>
      <c r="D23" s="115" t="s">
        <v>247</v>
      </c>
      <c r="E23" s="116" t="s">
        <v>233</v>
      </c>
      <c r="F23" s="116" t="s">
        <v>233</v>
      </c>
      <c r="G23" s="116" t="s">
        <v>233</v>
      </c>
      <c r="H23" s="116" t="s">
        <v>233</v>
      </c>
      <c r="I23" s="116" t="s">
        <v>233</v>
      </c>
      <c r="J23" s="116" t="s">
        <v>233</v>
      </c>
    </row>
    <row r="24" spans="1:10" ht="18" x14ac:dyDescent="0.25">
      <c r="A24" s="112"/>
      <c r="B24" s="113" t="s">
        <v>52</v>
      </c>
      <c r="C24" s="114" t="s">
        <v>39</v>
      </c>
      <c r="D24" s="115" t="s">
        <v>247</v>
      </c>
      <c r="E24" s="116" t="s">
        <v>233</v>
      </c>
      <c r="F24" s="116" t="s">
        <v>233</v>
      </c>
      <c r="G24" s="116" t="s">
        <v>233</v>
      </c>
      <c r="H24" s="116" t="s">
        <v>233</v>
      </c>
      <c r="I24" s="116" t="s">
        <v>233</v>
      </c>
      <c r="J24" s="116" t="s">
        <v>233</v>
      </c>
    </row>
    <row r="25" spans="1:10" ht="18" x14ac:dyDescent="0.25">
      <c r="A25" s="112"/>
      <c r="B25" s="113" t="s">
        <v>53</v>
      </c>
      <c r="C25" s="114" t="s">
        <v>39</v>
      </c>
      <c r="D25" s="115" t="s">
        <v>247</v>
      </c>
      <c r="E25" s="116" t="s">
        <v>233</v>
      </c>
      <c r="F25" s="116" t="s">
        <v>233</v>
      </c>
      <c r="G25" s="116" t="s">
        <v>233</v>
      </c>
      <c r="H25" s="116" t="s">
        <v>233</v>
      </c>
      <c r="I25" s="116" t="s">
        <v>233</v>
      </c>
      <c r="J25" s="116" t="s">
        <v>233</v>
      </c>
    </row>
    <row r="26" spans="1:10" ht="18" x14ac:dyDescent="0.25">
      <c r="A26" s="112"/>
      <c r="B26" s="113" t="s">
        <v>54</v>
      </c>
      <c r="C26" s="114" t="s">
        <v>39</v>
      </c>
      <c r="D26" s="115" t="s">
        <v>247</v>
      </c>
      <c r="E26" s="116" t="s">
        <v>233</v>
      </c>
      <c r="F26" s="116" t="s">
        <v>233</v>
      </c>
      <c r="G26" s="116" t="s">
        <v>233</v>
      </c>
      <c r="H26" s="116" t="s">
        <v>233</v>
      </c>
      <c r="I26" s="116" t="s">
        <v>233</v>
      </c>
      <c r="J26" s="116" t="s">
        <v>233</v>
      </c>
    </row>
    <row r="27" spans="1:10" ht="36" x14ac:dyDescent="0.25">
      <c r="A27" s="112"/>
      <c r="B27" s="113" t="s">
        <v>64</v>
      </c>
      <c r="C27" s="114" t="s">
        <v>40</v>
      </c>
      <c r="D27" s="115" t="s">
        <v>247</v>
      </c>
      <c r="E27" s="116" t="s">
        <v>233</v>
      </c>
      <c r="F27" s="116" t="s">
        <v>233</v>
      </c>
      <c r="G27" s="116" t="s">
        <v>233</v>
      </c>
      <c r="H27" s="116" t="s">
        <v>233</v>
      </c>
      <c r="I27" s="116" t="s">
        <v>233</v>
      </c>
      <c r="J27" s="116" t="s">
        <v>233</v>
      </c>
    </row>
    <row r="28" spans="1:10" ht="36" x14ac:dyDescent="0.25">
      <c r="A28" s="112"/>
      <c r="B28" s="113" t="s">
        <v>65</v>
      </c>
      <c r="C28" s="114" t="s">
        <v>40</v>
      </c>
      <c r="D28" s="115" t="s">
        <v>247</v>
      </c>
      <c r="E28" s="116" t="s">
        <v>233</v>
      </c>
      <c r="F28" s="116" t="s">
        <v>233</v>
      </c>
      <c r="G28" s="116" t="s">
        <v>233</v>
      </c>
      <c r="H28" s="116" t="s">
        <v>233</v>
      </c>
      <c r="I28" s="116" t="s">
        <v>233</v>
      </c>
      <c r="J28" s="116" t="s">
        <v>233</v>
      </c>
    </row>
    <row r="29" spans="1:10" ht="36" x14ac:dyDescent="0.25">
      <c r="A29" s="112"/>
      <c r="B29" s="113" t="s">
        <v>66</v>
      </c>
      <c r="C29" s="114" t="s">
        <v>40</v>
      </c>
      <c r="D29" s="115" t="s">
        <v>247</v>
      </c>
      <c r="E29" s="116" t="s">
        <v>233</v>
      </c>
      <c r="F29" s="116" t="s">
        <v>233</v>
      </c>
      <c r="G29" s="116" t="s">
        <v>233</v>
      </c>
      <c r="H29" s="116" t="s">
        <v>233</v>
      </c>
      <c r="I29" s="116" t="s">
        <v>233</v>
      </c>
      <c r="J29" s="116" t="s">
        <v>233</v>
      </c>
    </row>
    <row r="30" spans="1:10" ht="18" x14ac:dyDescent="0.25">
      <c r="A30" s="112"/>
      <c r="B30" s="113" t="s">
        <v>41</v>
      </c>
      <c r="C30" s="114" t="s">
        <v>55</v>
      </c>
      <c r="D30" s="115" t="s">
        <v>247</v>
      </c>
      <c r="E30" s="116" t="s">
        <v>233</v>
      </c>
      <c r="F30" s="116" t="s">
        <v>233</v>
      </c>
      <c r="G30" s="116" t="s">
        <v>233</v>
      </c>
      <c r="H30" s="116" t="s">
        <v>233</v>
      </c>
      <c r="I30" s="116" t="s">
        <v>233</v>
      </c>
      <c r="J30" s="116" t="s">
        <v>233</v>
      </c>
    </row>
    <row r="31" spans="1:10" ht="18" x14ac:dyDescent="0.25">
      <c r="A31" s="112"/>
      <c r="B31" s="113" t="s">
        <v>44</v>
      </c>
      <c r="C31" s="114" t="s">
        <v>10</v>
      </c>
      <c r="D31" s="115" t="s">
        <v>247</v>
      </c>
      <c r="E31" s="116" t="s">
        <v>233</v>
      </c>
      <c r="F31" s="116" t="s">
        <v>233</v>
      </c>
      <c r="G31" s="116" t="s">
        <v>233</v>
      </c>
      <c r="H31" s="116" t="s">
        <v>233</v>
      </c>
      <c r="I31" s="116" t="s">
        <v>233</v>
      </c>
      <c r="J31" s="116" t="s">
        <v>233</v>
      </c>
    </row>
    <row r="32" spans="1:10" ht="31.5" thickBot="1" x14ac:dyDescent="0.3">
      <c r="A32" s="117"/>
      <c r="B32" s="118" t="s">
        <v>42</v>
      </c>
      <c r="C32" s="119" t="s">
        <v>243</v>
      </c>
      <c r="D32" s="156" t="s">
        <v>248</v>
      </c>
      <c r="E32" s="121" t="s">
        <v>243</v>
      </c>
      <c r="F32" s="121" t="s">
        <v>243</v>
      </c>
      <c r="G32" s="121" t="s">
        <v>243</v>
      </c>
      <c r="H32" s="121" t="s">
        <v>243</v>
      </c>
      <c r="I32" s="121" t="s">
        <v>243</v>
      </c>
      <c r="J32" s="121" t="s">
        <v>243</v>
      </c>
    </row>
    <row r="33" spans="1:15" ht="36.75" customHeight="1" x14ac:dyDescent="0.25">
      <c r="A33" s="122" t="s">
        <v>59</v>
      </c>
      <c r="B33" s="123" t="s">
        <v>69</v>
      </c>
      <c r="C33" s="114" t="s">
        <v>220</v>
      </c>
      <c r="D33" s="110"/>
      <c r="E33" s="111" t="s">
        <v>233</v>
      </c>
      <c r="F33" s="111" t="s">
        <v>233</v>
      </c>
      <c r="G33" s="111" t="s">
        <v>233</v>
      </c>
      <c r="H33" s="111" t="s">
        <v>233</v>
      </c>
      <c r="I33" s="111" t="s">
        <v>233</v>
      </c>
      <c r="J33" s="111" t="s">
        <v>233</v>
      </c>
    </row>
    <row r="34" spans="1:15" ht="18" x14ac:dyDescent="0.25">
      <c r="A34" s="122"/>
      <c r="B34" s="123" t="s">
        <v>68</v>
      </c>
      <c r="C34" s="114" t="s">
        <v>220</v>
      </c>
      <c r="D34" s="115"/>
      <c r="E34" s="116" t="s">
        <v>233</v>
      </c>
      <c r="F34" s="116" t="s">
        <v>233</v>
      </c>
      <c r="G34" s="116" t="s">
        <v>233</v>
      </c>
      <c r="H34" s="116" t="s">
        <v>233</v>
      </c>
      <c r="I34" s="116" t="s">
        <v>233</v>
      </c>
      <c r="J34" s="116" t="s">
        <v>233</v>
      </c>
    </row>
    <row r="35" spans="1:15" ht="18" x14ac:dyDescent="0.25">
      <c r="A35" s="126"/>
      <c r="B35" s="127" t="s">
        <v>222</v>
      </c>
      <c r="C35" s="128" t="s">
        <v>11</v>
      </c>
      <c r="D35" s="129"/>
      <c r="E35" s="116" t="s">
        <v>233</v>
      </c>
      <c r="F35" s="116" t="s">
        <v>233</v>
      </c>
      <c r="G35" s="116" t="s">
        <v>233</v>
      </c>
      <c r="H35" s="116" t="s">
        <v>233</v>
      </c>
      <c r="I35" s="116" t="s">
        <v>233</v>
      </c>
      <c r="J35" s="116" t="s">
        <v>233</v>
      </c>
    </row>
    <row r="36" spans="1:15" ht="36" x14ac:dyDescent="0.25">
      <c r="A36" s="130"/>
      <c r="B36" s="131" t="s">
        <v>249</v>
      </c>
      <c r="C36" s="132" t="s">
        <v>10</v>
      </c>
      <c r="D36" s="133"/>
      <c r="E36" s="116" t="s">
        <v>233</v>
      </c>
      <c r="F36" s="116" t="s">
        <v>233</v>
      </c>
      <c r="G36" s="116" t="s">
        <v>233</v>
      </c>
      <c r="H36" s="116" t="s">
        <v>233</v>
      </c>
      <c r="I36" s="116" t="s">
        <v>233</v>
      </c>
      <c r="J36" s="116" t="s">
        <v>233</v>
      </c>
    </row>
    <row r="37" spans="1:15" ht="118.5" customHeight="1" thickBot="1" x14ac:dyDescent="0.3">
      <c r="A37" s="210"/>
      <c r="B37" s="211" t="s">
        <v>251</v>
      </c>
      <c r="C37" s="212" t="s">
        <v>220</v>
      </c>
      <c r="D37" s="138" t="s">
        <v>278</v>
      </c>
      <c r="E37" s="139">
        <v>1</v>
      </c>
      <c r="F37" s="139">
        <v>1</v>
      </c>
      <c r="G37" s="139">
        <v>0</v>
      </c>
      <c r="H37" s="139">
        <v>0</v>
      </c>
      <c r="I37" s="139">
        <v>0</v>
      </c>
      <c r="J37" s="139">
        <v>1</v>
      </c>
      <c r="K37" s="140"/>
      <c r="L37" s="140"/>
      <c r="M37" s="140"/>
      <c r="N37" s="140"/>
      <c r="O37" s="140"/>
    </row>
    <row r="38" spans="1:15" ht="18" x14ac:dyDescent="0.25">
      <c r="A38" s="213" t="s">
        <v>60</v>
      </c>
      <c r="B38" s="214" t="s">
        <v>218</v>
      </c>
      <c r="C38" s="215" t="s">
        <v>220</v>
      </c>
      <c r="D38" s="216"/>
      <c r="E38" s="217" t="s">
        <v>233</v>
      </c>
      <c r="F38" s="217" t="s">
        <v>233</v>
      </c>
      <c r="G38" s="217" t="s">
        <v>233</v>
      </c>
      <c r="H38" s="217" t="s">
        <v>233</v>
      </c>
      <c r="I38" s="217" t="s">
        <v>233</v>
      </c>
      <c r="J38" s="217" t="s">
        <v>233</v>
      </c>
    </row>
    <row r="39" spans="1:15" ht="18" x14ac:dyDescent="0.25">
      <c r="A39" s="122"/>
      <c r="B39" s="123" t="s">
        <v>219</v>
      </c>
      <c r="C39" s="124" t="s">
        <v>220</v>
      </c>
      <c r="D39" s="110"/>
      <c r="E39" s="111" t="s">
        <v>233</v>
      </c>
      <c r="F39" s="111" t="s">
        <v>233</v>
      </c>
      <c r="G39" s="111" t="s">
        <v>233</v>
      </c>
      <c r="H39" s="111" t="s">
        <v>233</v>
      </c>
      <c r="I39" s="111" t="s">
        <v>233</v>
      </c>
      <c r="J39" s="111" t="s">
        <v>233</v>
      </c>
    </row>
    <row r="40" spans="1:15" ht="36" x14ac:dyDescent="0.25">
      <c r="A40" s="112"/>
      <c r="B40" s="113" t="s">
        <v>253</v>
      </c>
      <c r="C40" s="114" t="s">
        <v>67</v>
      </c>
      <c r="D40" s="115"/>
      <c r="E40" s="116" t="s">
        <v>233</v>
      </c>
      <c r="F40" s="116" t="s">
        <v>233</v>
      </c>
      <c r="G40" s="116" t="s">
        <v>233</v>
      </c>
      <c r="H40" s="116" t="s">
        <v>233</v>
      </c>
      <c r="I40" s="116" t="s">
        <v>233</v>
      </c>
      <c r="J40" s="116" t="s">
        <v>233</v>
      </c>
    </row>
    <row r="41" spans="1:15" ht="30" x14ac:dyDescent="0.25">
      <c r="A41" s="112"/>
      <c r="B41" s="123" t="s">
        <v>45</v>
      </c>
      <c r="C41" s="114" t="s">
        <v>221</v>
      </c>
      <c r="D41" s="115"/>
      <c r="E41" s="116" t="s">
        <v>233</v>
      </c>
      <c r="F41" s="116" t="s">
        <v>233</v>
      </c>
      <c r="G41" s="116" t="s">
        <v>233</v>
      </c>
      <c r="H41" s="116" t="s">
        <v>233</v>
      </c>
      <c r="I41" s="116" t="s">
        <v>233</v>
      </c>
      <c r="J41" s="116" t="s">
        <v>233</v>
      </c>
    </row>
    <row r="42" spans="1:15" ht="18" x14ac:dyDescent="0.25">
      <c r="A42" s="112"/>
      <c r="B42" s="113" t="s">
        <v>46</v>
      </c>
      <c r="C42" s="114" t="s">
        <v>67</v>
      </c>
      <c r="D42" s="115"/>
      <c r="E42" s="116" t="s">
        <v>233</v>
      </c>
      <c r="F42" s="116" t="s">
        <v>233</v>
      </c>
      <c r="G42" s="116" t="s">
        <v>233</v>
      </c>
      <c r="H42" s="116" t="s">
        <v>233</v>
      </c>
      <c r="I42" s="116" t="s">
        <v>233</v>
      </c>
      <c r="J42" s="116" t="s">
        <v>233</v>
      </c>
    </row>
    <row r="43" spans="1:15" ht="18.75" thickBot="1" x14ac:dyDescent="0.3">
      <c r="A43" s="117"/>
      <c r="B43" s="118" t="s">
        <v>254</v>
      </c>
      <c r="C43" s="119" t="s">
        <v>220</v>
      </c>
      <c r="D43" s="218" t="s">
        <v>279</v>
      </c>
      <c r="E43" s="219">
        <v>0</v>
      </c>
      <c r="F43" s="220">
        <v>0</v>
      </c>
      <c r="G43" s="220">
        <v>34</v>
      </c>
      <c r="H43" s="220">
        <v>2</v>
      </c>
      <c r="I43" s="220">
        <v>3</v>
      </c>
      <c r="J43" s="220">
        <v>9</v>
      </c>
      <c r="K43" s="140"/>
      <c r="L43" s="140"/>
      <c r="M43" s="140"/>
      <c r="N43" s="140"/>
    </row>
    <row r="44" spans="1:15" ht="36" x14ac:dyDescent="0.25">
      <c r="A44" s="122" t="s">
        <v>47</v>
      </c>
      <c r="B44" s="123" t="s">
        <v>256</v>
      </c>
      <c r="C44" s="124" t="s">
        <v>11</v>
      </c>
      <c r="D44" s="110" t="s">
        <v>257</v>
      </c>
      <c r="E44" s="111" t="s">
        <v>233</v>
      </c>
      <c r="F44" s="111" t="s">
        <v>233</v>
      </c>
      <c r="G44" s="111" t="s">
        <v>233</v>
      </c>
      <c r="H44" s="111" t="s">
        <v>233</v>
      </c>
      <c r="I44" s="111" t="s">
        <v>233</v>
      </c>
      <c r="J44" s="111" t="s">
        <v>233</v>
      </c>
    </row>
    <row r="45" spans="1:15" ht="36" x14ac:dyDescent="0.25">
      <c r="A45" s="112"/>
      <c r="B45" s="113" t="s">
        <v>48</v>
      </c>
      <c r="C45" s="114" t="s">
        <v>11</v>
      </c>
      <c r="D45" s="110" t="s">
        <v>257</v>
      </c>
      <c r="E45" s="116" t="s">
        <v>233</v>
      </c>
      <c r="F45" s="116" t="s">
        <v>233</v>
      </c>
      <c r="G45" s="116" t="s">
        <v>233</v>
      </c>
      <c r="H45" s="116" t="s">
        <v>233</v>
      </c>
      <c r="I45" s="116" t="s">
        <v>233</v>
      </c>
      <c r="J45" s="116" t="s">
        <v>233</v>
      </c>
    </row>
    <row r="46" spans="1:15" ht="36" x14ac:dyDescent="0.25">
      <c r="A46" s="112"/>
      <c r="B46" s="113" t="s">
        <v>49</v>
      </c>
      <c r="C46" s="114" t="s">
        <v>11</v>
      </c>
      <c r="D46" s="110" t="s">
        <v>257</v>
      </c>
      <c r="E46" s="116" t="s">
        <v>233</v>
      </c>
      <c r="F46" s="116" t="s">
        <v>233</v>
      </c>
      <c r="G46" s="116" t="s">
        <v>233</v>
      </c>
      <c r="H46" s="116" t="s">
        <v>233</v>
      </c>
      <c r="I46" s="116" t="s">
        <v>233</v>
      </c>
      <c r="J46" s="116" t="s">
        <v>233</v>
      </c>
    </row>
    <row r="47" spans="1:15" ht="36" x14ac:dyDescent="0.25">
      <c r="A47" s="126"/>
      <c r="B47" s="127" t="s">
        <v>50</v>
      </c>
      <c r="C47" s="128" t="s">
        <v>11</v>
      </c>
      <c r="D47" s="143" t="s">
        <v>257</v>
      </c>
      <c r="E47" s="144" t="s">
        <v>233</v>
      </c>
      <c r="F47" s="144" t="s">
        <v>233</v>
      </c>
      <c r="G47" s="144" t="s">
        <v>233</v>
      </c>
      <c r="H47" s="144" t="s">
        <v>233</v>
      </c>
      <c r="I47" s="144" t="s">
        <v>233</v>
      </c>
      <c r="J47" s="144" t="s">
        <v>233</v>
      </c>
    </row>
    <row r="48" spans="1:15" ht="18" x14ac:dyDescent="0.25">
      <c r="A48" s="130"/>
      <c r="B48" s="131" t="s">
        <v>42</v>
      </c>
      <c r="C48" s="132" t="s">
        <v>61</v>
      </c>
      <c r="D48" s="145" t="s">
        <v>257</v>
      </c>
      <c r="E48" s="134" t="s">
        <v>233</v>
      </c>
      <c r="F48" s="134" t="s">
        <v>233</v>
      </c>
      <c r="G48" s="134" t="s">
        <v>233</v>
      </c>
      <c r="H48" s="134" t="s">
        <v>233</v>
      </c>
      <c r="I48" s="134" t="s">
        <v>233</v>
      </c>
      <c r="J48" s="134" t="s">
        <v>233</v>
      </c>
    </row>
    <row r="49" spans="1:10" ht="18.75" thickBot="1" x14ac:dyDescent="0.3">
      <c r="A49" s="135" t="s">
        <v>42</v>
      </c>
      <c r="B49" s="136"/>
      <c r="C49" s="137" t="s">
        <v>258</v>
      </c>
      <c r="D49" s="146"/>
      <c r="E49" s="147"/>
      <c r="F49" s="147"/>
      <c r="G49" s="147"/>
      <c r="H49" s="147"/>
      <c r="I49" s="147"/>
      <c r="J49" s="147"/>
    </row>
    <row r="50" spans="1:10" ht="18" x14ac:dyDescent="0.25">
      <c r="A50" s="148" t="s">
        <v>42</v>
      </c>
      <c r="B50" s="149" t="s">
        <v>259</v>
      </c>
      <c r="C50" s="150" t="s">
        <v>243</v>
      </c>
      <c r="D50" s="110" t="s">
        <v>260</v>
      </c>
      <c r="E50" s="111" t="s">
        <v>233</v>
      </c>
      <c r="F50" s="111" t="s">
        <v>233</v>
      </c>
      <c r="G50" s="111" t="s">
        <v>243</v>
      </c>
      <c r="H50" s="111" t="s">
        <v>233</v>
      </c>
      <c r="I50" s="111" t="s">
        <v>233</v>
      </c>
      <c r="J50" s="111" t="s">
        <v>243</v>
      </c>
    </row>
    <row r="51" spans="1:10" ht="18" x14ac:dyDescent="0.25">
      <c r="A51" s="130"/>
      <c r="B51" s="131" t="s">
        <v>261</v>
      </c>
      <c r="C51" s="132" t="s">
        <v>243</v>
      </c>
      <c r="D51" s="151" t="s">
        <v>262</v>
      </c>
      <c r="E51" s="116" t="s">
        <v>233</v>
      </c>
      <c r="F51" s="116" t="s">
        <v>233</v>
      </c>
      <c r="G51" s="116" t="s">
        <v>243</v>
      </c>
      <c r="H51" s="116" t="s">
        <v>233</v>
      </c>
      <c r="I51" s="116" t="s">
        <v>233</v>
      </c>
      <c r="J51" s="116" t="s">
        <v>243</v>
      </c>
    </row>
    <row r="52" spans="1:10" ht="18" x14ac:dyDescent="0.25">
      <c r="A52" s="122" t="s">
        <v>263</v>
      </c>
      <c r="B52" s="123"/>
      <c r="C52" s="124" t="s">
        <v>10</v>
      </c>
      <c r="D52" s="115"/>
      <c r="E52" s="227">
        <f>E59/$D$59*100</f>
        <v>100.09511390425925</v>
      </c>
      <c r="F52" s="227">
        <f t="shared" ref="F52:J52" si="0">F59/$D$59*100</f>
        <v>73.685329121113</v>
      </c>
      <c r="G52" s="227">
        <f t="shared" si="0"/>
        <v>67.340531604827163</v>
      </c>
      <c r="H52" s="227">
        <f t="shared" si="0"/>
        <v>94.584371482891314</v>
      </c>
      <c r="I52" s="227">
        <f t="shared" si="0"/>
        <v>102.33665055839991</v>
      </c>
      <c r="J52" s="227">
        <f t="shared" si="0"/>
        <v>100.10661283326645</v>
      </c>
    </row>
    <row r="53" spans="1:10" x14ac:dyDescent="0.25">
      <c r="E53" s="100"/>
      <c r="F53" s="100"/>
      <c r="G53" s="100"/>
      <c r="H53" s="100"/>
      <c r="I53" s="100"/>
      <c r="J53" s="100"/>
    </row>
    <row r="55" spans="1:10" x14ac:dyDescent="0.25">
      <c r="A55" s="152" t="s">
        <v>223</v>
      </c>
    </row>
    <row r="56" spans="1:10" x14ac:dyDescent="0.25">
      <c r="A56" s="153"/>
    </row>
    <row r="57" spans="1:10" x14ac:dyDescent="0.25">
      <c r="A57" s="153"/>
      <c r="D57" s="154"/>
    </row>
    <row r="58" spans="1:10" ht="16.5" thickBot="1" x14ac:dyDescent="0.3">
      <c r="A58" s="153"/>
      <c r="D58" s="154"/>
    </row>
    <row r="59" spans="1:10" ht="17.25" thickBot="1" x14ac:dyDescent="0.35">
      <c r="A59" s="224" t="s">
        <v>282</v>
      </c>
      <c r="B59" s="222"/>
      <c r="C59" s="223"/>
      <c r="D59" s="228">
        <v>9867.48</v>
      </c>
      <c r="E59" s="228">
        <v>9876.8653454800005</v>
      </c>
      <c r="F59" s="228">
        <v>7270.8851139600001</v>
      </c>
      <c r="G59" s="228">
        <v>6644.8134879999998</v>
      </c>
      <c r="H59" s="228">
        <v>9333.0939392000037</v>
      </c>
      <c r="I59" s="228">
        <v>10098.048526519999</v>
      </c>
      <c r="J59" s="230">
        <v>9878</v>
      </c>
    </row>
    <row r="60" spans="1:10" x14ac:dyDescent="0.25">
      <c r="A60" s="153"/>
      <c r="D60" s="154"/>
    </row>
    <row r="61" spans="1:10" x14ac:dyDescent="0.25">
      <c r="A61" s="153"/>
      <c r="D61" s="154"/>
    </row>
  </sheetData>
  <pageMargins left="0.70866141732283472" right="0.70866141732283472" top="0.74803149606299213" bottom="0.74803149606299213" header="0.31496062992125984" footer="0.31496062992125984"/>
  <pageSetup paperSize="9" scale="3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1"/>
  <sheetViews>
    <sheetView topLeftCell="A2" zoomScale="70" zoomScaleNormal="70" workbookViewId="0">
      <selection activeCell="J59" sqref="A4:J59"/>
    </sheetView>
  </sheetViews>
  <sheetFormatPr defaultRowHeight="15.75" x14ac:dyDescent="0.25"/>
  <cols>
    <col min="1" max="1" width="43" style="99" customWidth="1"/>
    <col min="2" max="2" width="39" style="99" customWidth="1"/>
    <col min="3" max="3" width="15.28515625" style="100" customWidth="1"/>
    <col min="4" max="4" width="61.140625" style="99" customWidth="1"/>
    <col min="5" max="10" width="13.28515625" style="99" customWidth="1"/>
    <col min="11" max="256" width="9.140625" style="99" customWidth="1"/>
    <col min="257" max="16384" width="9.140625" style="155"/>
  </cols>
  <sheetData>
    <row r="1" spans="1:10" ht="23.25" x14ac:dyDescent="0.35">
      <c r="A1" s="98"/>
    </row>
    <row r="2" spans="1:10" ht="23.25" x14ac:dyDescent="0.35">
      <c r="A2" s="98"/>
    </row>
    <row r="3" spans="1:10" ht="23.25" x14ac:dyDescent="0.35">
      <c r="A3" s="98"/>
    </row>
    <row r="4" spans="1:10" ht="23.25" x14ac:dyDescent="0.35">
      <c r="A4" s="98" t="s">
        <v>176</v>
      </c>
    </row>
    <row r="5" spans="1:10" ht="23.25" x14ac:dyDescent="0.35">
      <c r="A5" s="98"/>
    </row>
    <row r="6" spans="1:10" ht="23.25" x14ac:dyDescent="0.35">
      <c r="A6" s="98">
        <v>2009</v>
      </c>
    </row>
    <row r="8" spans="1:10" ht="16.5" thickBot="1" x14ac:dyDescent="0.3">
      <c r="A8" s="101" t="s">
        <v>34</v>
      </c>
      <c r="B8" s="102" t="s">
        <v>35</v>
      </c>
      <c r="C8" s="103" t="s">
        <v>63</v>
      </c>
      <c r="D8" s="104" t="s">
        <v>62</v>
      </c>
      <c r="E8" s="105">
        <v>2009</v>
      </c>
      <c r="F8" s="105">
        <v>2010</v>
      </c>
      <c r="G8" s="105">
        <v>2011</v>
      </c>
      <c r="H8" s="105">
        <v>2012</v>
      </c>
      <c r="I8" s="105">
        <v>2013</v>
      </c>
      <c r="J8" s="106">
        <v>2014</v>
      </c>
    </row>
    <row r="9" spans="1:10" ht="18" x14ac:dyDescent="0.25">
      <c r="A9" s="107"/>
      <c r="B9" s="108"/>
      <c r="C9" s="109"/>
      <c r="D9" s="110"/>
      <c r="E9" s="111" t="s">
        <v>217</v>
      </c>
      <c r="F9" s="111" t="s">
        <v>217</v>
      </c>
      <c r="G9" s="111" t="s">
        <v>217</v>
      </c>
      <c r="H9" s="111" t="s">
        <v>217</v>
      </c>
      <c r="I9" s="111" t="s">
        <v>217</v>
      </c>
      <c r="J9" s="111" t="s">
        <v>217</v>
      </c>
    </row>
    <row r="10" spans="1:10" ht="18" x14ac:dyDescent="0.25">
      <c r="A10" s="112" t="s">
        <v>36</v>
      </c>
      <c r="B10" s="113" t="s">
        <v>37</v>
      </c>
      <c r="C10" s="114" t="s">
        <v>243</v>
      </c>
      <c r="D10" s="115" t="s">
        <v>244</v>
      </c>
      <c r="E10" s="116">
        <v>100</v>
      </c>
      <c r="F10" s="116">
        <v>100</v>
      </c>
      <c r="G10" s="116">
        <v>100</v>
      </c>
      <c r="H10" s="116">
        <v>100</v>
      </c>
      <c r="I10" s="116">
        <v>100</v>
      </c>
      <c r="J10" s="116">
        <v>100</v>
      </c>
    </row>
    <row r="11" spans="1:10" ht="18" x14ac:dyDescent="0.25">
      <c r="A11" s="112"/>
      <c r="B11" s="113" t="s">
        <v>56</v>
      </c>
      <c r="C11" s="114" t="s">
        <v>245</v>
      </c>
      <c r="D11" s="115" t="s">
        <v>244</v>
      </c>
      <c r="E11" s="116">
        <v>100</v>
      </c>
      <c r="F11" s="116">
        <v>100</v>
      </c>
      <c r="G11" s="116">
        <v>100</v>
      </c>
      <c r="H11" s="116">
        <v>100</v>
      </c>
      <c r="I11" s="116">
        <v>100</v>
      </c>
      <c r="J11" s="116">
        <v>100</v>
      </c>
    </row>
    <row r="12" spans="1:10" ht="18" x14ac:dyDescent="0.25">
      <c r="A12" s="112"/>
      <c r="B12" s="113" t="s">
        <v>38</v>
      </c>
      <c r="C12" s="114" t="s">
        <v>51</v>
      </c>
      <c r="D12" s="115" t="s">
        <v>246</v>
      </c>
      <c r="E12" s="116" t="s">
        <v>233</v>
      </c>
      <c r="F12" s="116" t="s">
        <v>233</v>
      </c>
      <c r="G12" s="116" t="s">
        <v>233</v>
      </c>
      <c r="H12" s="116" t="s">
        <v>233</v>
      </c>
      <c r="I12" s="116" t="s">
        <v>233</v>
      </c>
      <c r="J12" s="116" t="s">
        <v>233</v>
      </c>
    </row>
    <row r="13" spans="1:10" ht="18" x14ac:dyDescent="0.25">
      <c r="A13" s="112"/>
      <c r="B13" s="113" t="s">
        <v>52</v>
      </c>
      <c r="C13" s="114" t="s">
        <v>39</v>
      </c>
      <c r="D13" s="115" t="s">
        <v>247</v>
      </c>
      <c r="E13" s="116" t="s">
        <v>233</v>
      </c>
      <c r="F13" s="116" t="s">
        <v>233</v>
      </c>
      <c r="G13" s="116" t="s">
        <v>233</v>
      </c>
      <c r="H13" s="116" t="s">
        <v>233</v>
      </c>
      <c r="I13" s="116" t="s">
        <v>233</v>
      </c>
      <c r="J13" s="116" t="s">
        <v>233</v>
      </c>
    </row>
    <row r="14" spans="1:10" ht="18" x14ac:dyDescent="0.25">
      <c r="A14" s="112"/>
      <c r="B14" s="113" t="s">
        <v>53</v>
      </c>
      <c r="C14" s="114" t="s">
        <v>39</v>
      </c>
      <c r="D14" s="115" t="s">
        <v>247</v>
      </c>
      <c r="E14" s="116" t="s">
        <v>233</v>
      </c>
      <c r="F14" s="116" t="s">
        <v>233</v>
      </c>
      <c r="G14" s="116" t="s">
        <v>233</v>
      </c>
      <c r="H14" s="116" t="s">
        <v>233</v>
      </c>
      <c r="I14" s="116" t="s">
        <v>233</v>
      </c>
      <c r="J14" s="116" t="s">
        <v>233</v>
      </c>
    </row>
    <row r="15" spans="1:10" ht="18" x14ac:dyDescent="0.25">
      <c r="A15" s="112"/>
      <c r="B15" s="113" t="s">
        <v>54</v>
      </c>
      <c r="C15" s="114" t="s">
        <v>39</v>
      </c>
      <c r="D15" s="115" t="s">
        <v>247</v>
      </c>
      <c r="E15" s="116" t="s">
        <v>233</v>
      </c>
      <c r="F15" s="116" t="s">
        <v>233</v>
      </c>
      <c r="G15" s="116" t="s">
        <v>233</v>
      </c>
      <c r="H15" s="116" t="s">
        <v>233</v>
      </c>
      <c r="I15" s="116" t="s">
        <v>233</v>
      </c>
      <c r="J15" s="116" t="s">
        <v>233</v>
      </c>
    </row>
    <row r="16" spans="1:10" ht="36" x14ac:dyDescent="0.25">
      <c r="A16" s="112"/>
      <c r="B16" s="113" t="s">
        <v>64</v>
      </c>
      <c r="C16" s="114" t="s">
        <v>40</v>
      </c>
      <c r="D16" s="115" t="s">
        <v>247</v>
      </c>
      <c r="E16" s="116" t="s">
        <v>233</v>
      </c>
      <c r="F16" s="116" t="s">
        <v>233</v>
      </c>
      <c r="G16" s="116" t="s">
        <v>233</v>
      </c>
      <c r="H16" s="116" t="s">
        <v>233</v>
      </c>
      <c r="I16" s="116" t="s">
        <v>233</v>
      </c>
      <c r="J16" s="116" t="s">
        <v>233</v>
      </c>
    </row>
    <row r="17" spans="1:10" ht="36" x14ac:dyDescent="0.25">
      <c r="A17" s="112"/>
      <c r="B17" s="113" t="s">
        <v>65</v>
      </c>
      <c r="C17" s="114" t="s">
        <v>40</v>
      </c>
      <c r="D17" s="115" t="s">
        <v>247</v>
      </c>
      <c r="E17" s="116" t="s">
        <v>233</v>
      </c>
      <c r="F17" s="116" t="s">
        <v>233</v>
      </c>
      <c r="G17" s="116" t="s">
        <v>233</v>
      </c>
      <c r="H17" s="116" t="s">
        <v>233</v>
      </c>
      <c r="I17" s="116" t="s">
        <v>233</v>
      </c>
      <c r="J17" s="116" t="s">
        <v>233</v>
      </c>
    </row>
    <row r="18" spans="1:10" ht="36" x14ac:dyDescent="0.25">
      <c r="A18" s="112"/>
      <c r="B18" s="113" t="s">
        <v>66</v>
      </c>
      <c r="C18" s="114" t="s">
        <v>40</v>
      </c>
      <c r="D18" s="115" t="s">
        <v>247</v>
      </c>
      <c r="E18" s="116" t="s">
        <v>233</v>
      </c>
      <c r="F18" s="116" t="s">
        <v>233</v>
      </c>
      <c r="G18" s="116" t="s">
        <v>233</v>
      </c>
      <c r="H18" s="116" t="s">
        <v>233</v>
      </c>
      <c r="I18" s="116" t="s">
        <v>233</v>
      </c>
      <c r="J18" s="116" t="s">
        <v>233</v>
      </c>
    </row>
    <row r="19" spans="1:10" ht="18" x14ac:dyDescent="0.25">
      <c r="A19" s="112"/>
      <c r="B19" s="113" t="s">
        <v>41</v>
      </c>
      <c r="C19" s="114" t="s">
        <v>55</v>
      </c>
      <c r="D19" s="115" t="s">
        <v>247</v>
      </c>
      <c r="E19" s="116" t="s">
        <v>233</v>
      </c>
      <c r="F19" s="116" t="s">
        <v>233</v>
      </c>
      <c r="G19" s="116" t="s">
        <v>233</v>
      </c>
      <c r="H19" s="116" t="s">
        <v>233</v>
      </c>
      <c r="I19" s="116" t="s">
        <v>233</v>
      </c>
      <c r="J19" s="116" t="s">
        <v>233</v>
      </c>
    </row>
    <row r="20" spans="1:10" ht="18.75" thickBot="1" x14ac:dyDescent="0.3">
      <c r="A20" s="117"/>
      <c r="B20" s="118" t="s">
        <v>42</v>
      </c>
      <c r="C20" s="119"/>
      <c r="D20" s="120"/>
      <c r="E20" s="121"/>
      <c r="F20" s="121"/>
      <c r="G20" s="121"/>
      <c r="H20" s="121"/>
      <c r="I20" s="121"/>
      <c r="J20" s="121"/>
    </row>
    <row r="21" spans="1:10" ht="18" x14ac:dyDescent="0.25">
      <c r="A21" s="122" t="s">
        <v>43</v>
      </c>
      <c r="B21" s="123" t="s">
        <v>37</v>
      </c>
      <c r="C21" s="124" t="s">
        <v>51</v>
      </c>
      <c r="D21" s="110" t="s">
        <v>247</v>
      </c>
      <c r="E21" s="111" t="s">
        <v>233</v>
      </c>
      <c r="F21" s="111" t="s">
        <v>233</v>
      </c>
      <c r="G21" s="111" t="s">
        <v>233</v>
      </c>
      <c r="H21" s="111" t="s">
        <v>233</v>
      </c>
      <c r="I21" s="111" t="s">
        <v>233</v>
      </c>
      <c r="J21" s="111" t="s">
        <v>233</v>
      </c>
    </row>
    <row r="22" spans="1:10" ht="18" x14ac:dyDescent="0.25">
      <c r="A22" s="112"/>
      <c r="B22" s="113" t="s">
        <v>57</v>
      </c>
      <c r="C22" s="114" t="s">
        <v>51</v>
      </c>
      <c r="D22" s="115" t="s">
        <v>247</v>
      </c>
      <c r="E22" s="116" t="s">
        <v>233</v>
      </c>
      <c r="F22" s="116" t="s">
        <v>233</v>
      </c>
      <c r="G22" s="116" t="s">
        <v>233</v>
      </c>
      <c r="H22" s="116" t="s">
        <v>233</v>
      </c>
      <c r="I22" s="116" t="s">
        <v>233</v>
      </c>
      <c r="J22" s="116" t="s">
        <v>233</v>
      </c>
    </row>
    <row r="23" spans="1:10" ht="18" x14ac:dyDescent="0.25">
      <c r="A23" s="112"/>
      <c r="B23" s="113" t="s">
        <v>38</v>
      </c>
      <c r="C23" s="114" t="s">
        <v>51</v>
      </c>
      <c r="D23" s="115" t="s">
        <v>247</v>
      </c>
      <c r="E23" s="116" t="s">
        <v>233</v>
      </c>
      <c r="F23" s="116" t="s">
        <v>233</v>
      </c>
      <c r="G23" s="116" t="s">
        <v>233</v>
      </c>
      <c r="H23" s="116" t="s">
        <v>233</v>
      </c>
      <c r="I23" s="116" t="s">
        <v>233</v>
      </c>
      <c r="J23" s="116" t="s">
        <v>233</v>
      </c>
    </row>
    <row r="24" spans="1:10" ht="18" x14ac:dyDescent="0.25">
      <c r="A24" s="112"/>
      <c r="B24" s="113" t="s">
        <v>52</v>
      </c>
      <c r="C24" s="114" t="s">
        <v>39</v>
      </c>
      <c r="D24" s="115" t="s">
        <v>247</v>
      </c>
      <c r="E24" s="116" t="s">
        <v>233</v>
      </c>
      <c r="F24" s="116" t="s">
        <v>233</v>
      </c>
      <c r="G24" s="116" t="s">
        <v>233</v>
      </c>
      <c r="H24" s="116" t="s">
        <v>233</v>
      </c>
      <c r="I24" s="116" t="s">
        <v>233</v>
      </c>
      <c r="J24" s="116" t="s">
        <v>233</v>
      </c>
    </row>
    <row r="25" spans="1:10" ht="18" x14ac:dyDescent="0.25">
      <c r="A25" s="112"/>
      <c r="B25" s="113" t="s">
        <v>53</v>
      </c>
      <c r="C25" s="114" t="s">
        <v>39</v>
      </c>
      <c r="D25" s="115" t="s">
        <v>247</v>
      </c>
      <c r="E25" s="116" t="s">
        <v>233</v>
      </c>
      <c r="F25" s="116" t="s">
        <v>233</v>
      </c>
      <c r="G25" s="116" t="s">
        <v>233</v>
      </c>
      <c r="H25" s="116" t="s">
        <v>233</v>
      </c>
      <c r="I25" s="116" t="s">
        <v>233</v>
      </c>
      <c r="J25" s="116" t="s">
        <v>233</v>
      </c>
    </row>
    <row r="26" spans="1:10" ht="18" x14ac:dyDescent="0.25">
      <c r="A26" s="112"/>
      <c r="B26" s="113" t="s">
        <v>54</v>
      </c>
      <c r="C26" s="114" t="s">
        <v>39</v>
      </c>
      <c r="D26" s="115" t="s">
        <v>247</v>
      </c>
      <c r="E26" s="116" t="s">
        <v>233</v>
      </c>
      <c r="F26" s="116" t="s">
        <v>233</v>
      </c>
      <c r="G26" s="116" t="s">
        <v>233</v>
      </c>
      <c r="H26" s="116" t="s">
        <v>233</v>
      </c>
      <c r="I26" s="116" t="s">
        <v>233</v>
      </c>
      <c r="J26" s="116" t="s">
        <v>233</v>
      </c>
    </row>
    <row r="27" spans="1:10" ht="36" x14ac:dyDescent="0.25">
      <c r="A27" s="112"/>
      <c r="B27" s="113" t="s">
        <v>64</v>
      </c>
      <c r="C27" s="114" t="s">
        <v>40</v>
      </c>
      <c r="D27" s="115" t="s">
        <v>247</v>
      </c>
      <c r="E27" s="116" t="s">
        <v>233</v>
      </c>
      <c r="F27" s="116" t="s">
        <v>233</v>
      </c>
      <c r="G27" s="116" t="s">
        <v>233</v>
      </c>
      <c r="H27" s="116" t="s">
        <v>233</v>
      </c>
      <c r="I27" s="116" t="s">
        <v>233</v>
      </c>
      <c r="J27" s="116" t="s">
        <v>233</v>
      </c>
    </row>
    <row r="28" spans="1:10" ht="36" x14ac:dyDescent="0.25">
      <c r="A28" s="112"/>
      <c r="B28" s="113" t="s">
        <v>65</v>
      </c>
      <c r="C28" s="114" t="s">
        <v>40</v>
      </c>
      <c r="D28" s="115" t="s">
        <v>247</v>
      </c>
      <c r="E28" s="116" t="s">
        <v>233</v>
      </c>
      <c r="F28" s="116" t="s">
        <v>233</v>
      </c>
      <c r="G28" s="116" t="s">
        <v>233</v>
      </c>
      <c r="H28" s="116" t="s">
        <v>233</v>
      </c>
      <c r="I28" s="116" t="s">
        <v>233</v>
      </c>
      <c r="J28" s="116" t="s">
        <v>233</v>
      </c>
    </row>
    <row r="29" spans="1:10" ht="36" x14ac:dyDescent="0.25">
      <c r="A29" s="112"/>
      <c r="B29" s="113" t="s">
        <v>66</v>
      </c>
      <c r="C29" s="114" t="s">
        <v>40</v>
      </c>
      <c r="D29" s="115" t="s">
        <v>247</v>
      </c>
      <c r="E29" s="116" t="s">
        <v>233</v>
      </c>
      <c r="F29" s="116" t="s">
        <v>233</v>
      </c>
      <c r="G29" s="116" t="s">
        <v>233</v>
      </c>
      <c r="H29" s="116" t="s">
        <v>233</v>
      </c>
      <c r="I29" s="116" t="s">
        <v>233</v>
      </c>
      <c r="J29" s="116" t="s">
        <v>233</v>
      </c>
    </row>
    <row r="30" spans="1:10" ht="18" x14ac:dyDescent="0.25">
      <c r="A30" s="112"/>
      <c r="B30" s="113" t="s">
        <v>41</v>
      </c>
      <c r="C30" s="114" t="s">
        <v>55</v>
      </c>
      <c r="D30" s="115" t="s">
        <v>247</v>
      </c>
      <c r="E30" s="116" t="s">
        <v>233</v>
      </c>
      <c r="F30" s="116" t="s">
        <v>233</v>
      </c>
      <c r="G30" s="116" t="s">
        <v>233</v>
      </c>
      <c r="H30" s="116" t="s">
        <v>233</v>
      </c>
      <c r="I30" s="116" t="s">
        <v>233</v>
      </c>
      <c r="J30" s="116" t="s">
        <v>233</v>
      </c>
    </row>
    <row r="31" spans="1:10" ht="18" x14ac:dyDescent="0.25">
      <c r="A31" s="112"/>
      <c r="B31" s="113" t="s">
        <v>44</v>
      </c>
      <c r="C31" s="114" t="s">
        <v>10</v>
      </c>
      <c r="D31" s="115" t="s">
        <v>247</v>
      </c>
      <c r="E31" s="116" t="s">
        <v>233</v>
      </c>
      <c r="F31" s="116" t="s">
        <v>233</v>
      </c>
      <c r="G31" s="116" t="s">
        <v>233</v>
      </c>
      <c r="H31" s="116" t="s">
        <v>233</v>
      </c>
      <c r="I31" s="116" t="s">
        <v>233</v>
      </c>
      <c r="J31" s="116" t="s">
        <v>233</v>
      </c>
    </row>
    <row r="32" spans="1:10" ht="31.5" thickBot="1" x14ac:dyDescent="0.3">
      <c r="A32" s="117"/>
      <c r="B32" s="118" t="s">
        <v>42</v>
      </c>
      <c r="C32" s="119" t="s">
        <v>243</v>
      </c>
      <c r="D32" s="156" t="s">
        <v>248</v>
      </c>
      <c r="E32" s="121" t="s">
        <v>243</v>
      </c>
      <c r="F32" s="121" t="s">
        <v>243</v>
      </c>
      <c r="G32" s="121" t="s">
        <v>243</v>
      </c>
      <c r="H32" s="121" t="s">
        <v>243</v>
      </c>
      <c r="I32" s="121" t="s">
        <v>243</v>
      </c>
      <c r="J32" s="121" t="s">
        <v>243</v>
      </c>
    </row>
    <row r="33" spans="1:14" ht="36.75" customHeight="1" x14ac:dyDescent="0.25">
      <c r="A33" s="122" t="s">
        <v>59</v>
      </c>
      <c r="B33" s="123" t="s">
        <v>69</v>
      </c>
      <c r="C33" s="114" t="s">
        <v>220</v>
      </c>
      <c r="D33" s="110"/>
      <c r="E33" s="111" t="s">
        <v>233</v>
      </c>
      <c r="F33" s="111" t="s">
        <v>233</v>
      </c>
      <c r="G33" s="111" t="s">
        <v>233</v>
      </c>
      <c r="H33" s="111" t="s">
        <v>233</v>
      </c>
      <c r="I33" s="111" t="s">
        <v>233</v>
      </c>
      <c r="J33" s="111" t="s">
        <v>233</v>
      </c>
    </row>
    <row r="34" spans="1:14" ht="18" x14ac:dyDescent="0.25">
      <c r="A34" s="122"/>
      <c r="B34" s="123" t="s">
        <v>68</v>
      </c>
      <c r="C34" s="114" t="s">
        <v>220</v>
      </c>
      <c r="D34" s="115"/>
      <c r="E34" s="116" t="s">
        <v>233</v>
      </c>
      <c r="F34" s="116" t="s">
        <v>233</v>
      </c>
      <c r="G34" s="116" t="s">
        <v>233</v>
      </c>
      <c r="H34" s="116" t="s">
        <v>233</v>
      </c>
      <c r="I34" s="116" t="s">
        <v>233</v>
      </c>
      <c r="J34" s="116" t="s">
        <v>233</v>
      </c>
    </row>
    <row r="35" spans="1:14" ht="18" x14ac:dyDescent="0.25">
      <c r="A35" s="126"/>
      <c r="B35" s="127" t="s">
        <v>222</v>
      </c>
      <c r="C35" s="128" t="s">
        <v>11</v>
      </c>
      <c r="D35" s="129"/>
      <c r="E35" s="116" t="s">
        <v>233</v>
      </c>
      <c r="F35" s="116" t="s">
        <v>233</v>
      </c>
      <c r="G35" s="116" t="s">
        <v>233</v>
      </c>
      <c r="H35" s="116" t="s">
        <v>233</v>
      </c>
      <c r="I35" s="116" t="s">
        <v>233</v>
      </c>
      <c r="J35" s="116" t="s">
        <v>233</v>
      </c>
    </row>
    <row r="36" spans="1:14" ht="36" x14ac:dyDescent="0.25">
      <c r="A36" s="130"/>
      <c r="B36" s="131" t="s">
        <v>249</v>
      </c>
      <c r="C36" s="132" t="s">
        <v>10</v>
      </c>
      <c r="D36" s="133" t="s">
        <v>280</v>
      </c>
      <c r="E36" s="116" t="s">
        <v>233</v>
      </c>
      <c r="F36" s="116" t="s">
        <v>233</v>
      </c>
      <c r="G36" s="116" t="s">
        <v>233</v>
      </c>
      <c r="H36" s="116" t="s">
        <v>233</v>
      </c>
      <c r="I36" s="116" t="s">
        <v>233</v>
      </c>
      <c r="J36" s="116" t="s">
        <v>233</v>
      </c>
    </row>
    <row r="37" spans="1:14" ht="36.75" thickBot="1" x14ac:dyDescent="0.3">
      <c r="A37" s="135"/>
      <c r="B37" s="136" t="s">
        <v>251</v>
      </c>
      <c r="C37" s="137" t="s">
        <v>220</v>
      </c>
      <c r="D37" s="138" t="s">
        <v>266</v>
      </c>
      <c r="E37" s="139">
        <v>0</v>
      </c>
      <c r="F37" s="139">
        <v>0</v>
      </c>
      <c r="G37" s="139">
        <v>0</v>
      </c>
      <c r="H37" s="139">
        <v>0</v>
      </c>
      <c r="I37" s="139">
        <v>0</v>
      </c>
      <c r="J37" s="139">
        <v>0</v>
      </c>
      <c r="K37" s="140"/>
      <c r="L37" s="140"/>
      <c r="M37" s="140"/>
      <c r="N37" s="140"/>
    </row>
    <row r="38" spans="1:14" ht="18" x14ac:dyDescent="0.25">
      <c r="A38" s="122" t="s">
        <v>60</v>
      </c>
      <c r="B38" s="113" t="s">
        <v>218</v>
      </c>
      <c r="C38" s="114" t="s">
        <v>220</v>
      </c>
      <c r="D38" s="110"/>
      <c r="E38" s="111" t="s">
        <v>233</v>
      </c>
      <c r="F38" s="111" t="s">
        <v>233</v>
      </c>
      <c r="G38" s="111" t="s">
        <v>233</v>
      </c>
      <c r="H38" s="111" t="s">
        <v>233</v>
      </c>
      <c r="I38" s="111" t="s">
        <v>233</v>
      </c>
      <c r="J38" s="111" t="s">
        <v>233</v>
      </c>
    </row>
    <row r="39" spans="1:14" ht="18" x14ac:dyDescent="0.25">
      <c r="A39" s="112"/>
      <c r="B39" s="113" t="s">
        <v>219</v>
      </c>
      <c r="C39" s="114" t="s">
        <v>220</v>
      </c>
      <c r="D39" s="115"/>
      <c r="E39" s="116" t="s">
        <v>233</v>
      </c>
      <c r="F39" s="116" t="s">
        <v>233</v>
      </c>
      <c r="G39" s="116" t="s">
        <v>233</v>
      </c>
      <c r="H39" s="116" t="s">
        <v>233</v>
      </c>
      <c r="I39" s="116" t="s">
        <v>233</v>
      </c>
      <c r="J39" s="116" t="s">
        <v>233</v>
      </c>
    </row>
    <row r="40" spans="1:14" ht="36" x14ac:dyDescent="0.25">
      <c r="A40" s="112"/>
      <c r="B40" s="113" t="s">
        <v>253</v>
      </c>
      <c r="C40" s="114" t="s">
        <v>67</v>
      </c>
      <c r="D40" s="115"/>
      <c r="E40" s="116" t="s">
        <v>233</v>
      </c>
      <c r="F40" s="116" t="s">
        <v>233</v>
      </c>
      <c r="G40" s="116" t="s">
        <v>233</v>
      </c>
      <c r="H40" s="116" t="s">
        <v>233</v>
      </c>
      <c r="I40" s="116" t="s">
        <v>233</v>
      </c>
      <c r="J40" s="116" t="s">
        <v>233</v>
      </c>
    </row>
    <row r="41" spans="1:14" ht="30" x14ac:dyDescent="0.25">
      <c r="A41" s="112"/>
      <c r="B41" s="123" t="s">
        <v>45</v>
      </c>
      <c r="C41" s="114" t="s">
        <v>221</v>
      </c>
      <c r="D41" s="115"/>
      <c r="E41" s="116" t="s">
        <v>233</v>
      </c>
      <c r="F41" s="116" t="s">
        <v>233</v>
      </c>
      <c r="G41" s="116" t="s">
        <v>233</v>
      </c>
      <c r="H41" s="116" t="s">
        <v>233</v>
      </c>
      <c r="I41" s="116" t="s">
        <v>233</v>
      </c>
      <c r="J41" s="116" t="s">
        <v>233</v>
      </c>
    </row>
    <row r="42" spans="1:14" ht="18" x14ac:dyDescent="0.25">
      <c r="A42" s="112"/>
      <c r="B42" s="113" t="s">
        <v>46</v>
      </c>
      <c r="C42" s="114" t="s">
        <v>67</v>
      </c>
      <c r="D42" s="115"/>
      <c r="E42" s="116" t="s">
        <v>233</v>
      </c>
      <c r="F42" s="116" t="s">
        <v>233</v>
      </c>
      <c r="G42" s="116" t="s">
        <v>233</v>
      </c>
      <c r="H42" s="116" t="s">
        <v>233</v>
      </c>
      <c r="I42" s="116" t="s">
        <v>233</v>
      </c>
      <c r="J42" s="116" t="s">
        <v>233</v>
      </c>
    </row>
    <row r="43" spans="1:14" ht="18.75" thickBot="1" x14ac:dyDescent="0.3">
      <c r="A43" s="117"/>
      <c r="B43" s="118" t="s">
        <v>254</v>
      </c>
      <c r="C43" s="119" t="s">
        <v>220</v>
      </c>
      <c r="D43" s="218"/>
      <c r="E43" s="219">
        <v>0</v>
      </c>
      <c r="F43" s="220">
        <v>0</v>
      </c>
      <c r="G43" s="220">
        <v>0</v>
      </c>
      <c r="H43" s="220">
        <v>0</v>
      </c>
      <c r="I43" s="220">
        <v>0</v>
      </c>
      <c r="J43" s="220">
        <v>0</v>
      </c>
    </row>
    <row r="44" spans="1:14" ht="36" x14ac:dyDescent="0.25">
      <c r="A44" s="122" t="s">
        <v>47</v>
      </c>
      <c r="B44" s="123" t="s">
        <v>256</v>
      </c>
      <c r="C44" s="124" t="s">
        <v>11</v>
      </c>
      <c r="D44" s="110" t="s">
        <v>257</v>
      </c>
      <c r="E44" s="111" t="s">
        <v>233</v>
      </c>
      <c r="F44" s="111" t="s">
        <v>233</v>
      </c>
      <c r="G44" s="111" t="s">
        <v>233</v>
      </c>
      <c r="H44" s="111" t="s">
        <v>233</v>
      </c>
      <c r="I44" s="111" t="s">
        <v>233</v>
      </c>
      <c r="J44" s="111" t="s">
        <v>233</v>
      </c>
    </row>
    <row r="45" spans="1:14" ht="36" x14ac:dyDescent="0.25">
      <c r="A45" s="112"/>
      <c r="B45" s="113" t="s">
        <v>48</v>
      </c>
      <c r="C45" s="114" t="s">
        <v>11</v>
      </c>
      <c r="D45" s="110" t="s">
        <v>257</v>
      </c>
      <c r="E45" s="116" t="s">
        <v>233</v>
      </c>
      <c r="F45" s="116" t="s">
        <v>233</v>
      </c>
      <c r="G45" s="116" t="s">
        <v>233</v>
      </c>
      <c r="H45" s="116" t="s">
        <v>233</v>
      </c>
      <c r="I45" s="116" t="s">
        <v>233</v>
      </c>
      <c r="J45" s="116" t="s">
        <v>233</v>
      </c>
    </row>
    <row r="46" spans="1:14" ht="36" x14ac:dyDescent="0.25">
      <c r="A46" s="112"/>
      <c r="B46" s="113" t="s">
        <v>49</v>
      </c>
      <c r="C46" s="114" t="s">
        <v>11</v>
      </c>
      <c r="D46" s="110" t="s">
        <v>257</v>
      </c>
      <c r="E46" s="116" t="s">
        <v>233</v>
      </c>
      <c r="F46" s="116" t="s">
        <v>233</v>
      </c>
      <c r="G46" s="116" t="s">
        <v>233</v>
      </c>
      <c r="H46" s="116" t="s">
        <v>233</v>
      </c>
      <c r="I46" s="116" t="s">
        <v>233</v>
      </c>
      <c r="J46" s="116" t="s">
        <v>233</v>
      </c>
    </row>
    <row r="47" spans="1:14" ht="36" x14ac:dyDescent="0.25">
      <c r="A47" s="126"/>
      <c r="B47" s="127" t="s">
        <v>50</v>
      </c>
      <c r="C47" s="128" t="s">
        <v>11</v>
      </c>
      <c r="D47" s="143" t="s">
        <v>257</v>
      </c>
      <c r="E47" s="144" t="s">
        <v>233</v>
      </c>
      <c r="F47" s="144" t="s">
        <v>233</v>
      </c>
      <c r="G47" s="144" t="s">
        <v>233</v>
      </c>
      <c r="H47" s="144" t="s">
        <v>233</v>
      </c>
      <c r="I47" s="144" t="s">
        <v>233</v>
      </c>
      <c r="J47" s="144" t="s">
        <v>233</v>
      </c>
    </row>
    <row r="48" spans="1:14" ht="18" x14ac:dyDescent="0.25">
      <c r="A48" s="130"/>
      <c r="B48" s="131" t="s">
        <v>42</v>
      </c>
      <c r="C48" s="132" t="s">
        <v>61</v>
      </c>
      <c r="D48" s="145" t="s">
        <v>257</v>
      </c>
      <c r="E48" s="134" t="s">
        <v>233</v>
      </c>
      <c r="F48" s="134" t="s">
        <v>233</v>
      </c>
      <c r="G48" s="134" t="s">
        <v>233</v>
      </c>
      <c r="H48" s="134" t="s">
        <v>233</v>
      </c>
      <c r="I48" s="134" t="s">
        <v>233</v>
      </c>
      <c r="J48" s="134" t="s">
        <v>233</v>
      </c>
    </row>
    <row r="49" spans="1:10" ht="18.75" thickBot="1" x14ac:dyDescent="0.3">
      <c r="A49" s="135" t="s">
        <v>42</v>
      </c>
      <c r="B49" s="136"/>
      <c r="C49" s="137" t="s">
        <v>258</v>
      </c>
      <c r="D49" s="146"/>
      <c r="E49" s="147"/>
      <c r="F49" s="147"/>
      <c r="G49" s="147"/>
      <c r="H49" s="147"/>
      <c r="I49" s="147"/>
      <c r="J49" s="147"/>
    </row>
    <row r="50" spans="1:10" ht="18" x14ac:dyDescent="0.25">
      <c r="A50" s="148" t="s">
        <v>42</v>
      </c>
      <c r="B50" s="149" t="s">
        <v>259</v>
      </c>
      <c r="C50" s="150" t="s">
        <v>243</v>
      </c>
      <c r="D50" s="110" t="s">
        <v>260</v>
      </c>
      <c r="E50" s="111" t="s">
        <v>233</v>
      </c>
      <c r="F50" s="111" t="s">
        <v>233</v>
      </c>
      <c r="G50" s="111" t="s">
        <v>243</v>
      </c>
      <c r="H50" s="111" t="s">
        <v>233</v>
      </c>
      <c r="I50" s="111" t="s">
        <v>233</v>
      </c>
      <c r="J50" s="111" t="s">
        <v>243</v>
      </c>
    </row>
    <row r="51" spans="1:10" ht="18" x14ac:dyDescent="0.25">
      <c r="A51" s="130"/>
      <c r="B51" s="131" t="s">
        <v>261</v>
      </c>
      <c r="C51" s="132" t="s">
        <v>243</v>
      </c>
      <c r="D51" s="151" t="s">
        <v>262</v>
      </c>
      <c r="E51" s="116" t="s">
        <v>233</v>
      </c>
      <c r="F51" s="116" t="s">
        <v>233</v>
      </c>
      <c r="G51" s="116" t="s">
        <v>243</v>
      </c>
      <c r="H51" s="116" t="s">
        <v>233</v>
      </c>
      <c r="I51" s="116" t="s">
        <v>233</v>
      </c>
      <c r="J51" s="116" t="s">
        <v>243</v>
      </c>
    </row>
    <row r="52" spans="1:10" ht="18" x14ac:dyDescent="0.25">
      <c r="A52" s="122" t="s">
        <v>263</v>
      </c>
      <c r="B52" s="123"/>
      <c r="C52" s="124" t="s">
        <v>10</v>
      </c>
      <c r="D52" s="115"/>
      <c r="E52" s="227">
        <f>E59/$D$59*100</f>
        <v>88.277686889349667</v>
      </c>
      <c r="F52" s="227">
        <f t="shared" ref="F52:J52" si="0">F59/$D$59*100</f>
        <v>65.460181911426488</v>
      </c>
      <c r="G52" s="227">
        <f t="shared" si="0"/>
        <v>61.05490075513169</v>
      </c>
      <c r="H52" s="227">
        <f t="shared" si="0"/>
        <v>83.949747692313537</v>
      </c>
      <c r="I52" s="227">
        <f t="shared" si="0"/>
        <v>92.26670099770827</v>
      </c>
      <c r="J52" s="227">
        <f t="shared" si="0"/>
        <v>89.781129641298165</v>
      </c>
    </row>
    <row r="53" spans="1:10" x14ac:dyDescent="0.25">
      <c r="E53" s="100"/>
      <c r="F53" s="100"/>
      <c r="G53" s="100"/>
      <c r="H53" s="100"/>
      <c r="I53" s="100"/>
      <c r="J53" s="100"/>
    </row>
    <row r="55" spans="1:10" x14ac:dyDescent="0.25">
      <c r="A55" s="152" t="s">
        <v>223</v>
      </c>
    </row>
    <row r="56" spans="1:10" x14ac:dyDescent="0.25">
      <c r="A56" s="153"/>
    </row>
    <row r="57" spans="1:10" x14ac:dyDescent="0.25">
      <c r="A57" s="153"/>
      <c r="D57" s="154"/>
    </row>
    <row r="58" spans="1:10" ht="16.5" thickBot="1" x14ac:dyDescent="0.3">
      <c r="A58" s="153"/>
      <c r="D58" s="154"/>
    </row>
    <row r="59" spans="1:10" ht="17.25" thickBot="1" x14ac:dyDescent="0.35">
      <c r="A59" s="224" t="s">
        <v>282</v>
      </c>
      <c r="B59" s="222"/>
      <c r="C59" s="223"/>
      <c r="D59" s="228">
        <v>15378.509999999998</v>
      </c>
      <c r="E59" s="228">
        <v>13575.792906047325</v>
      </c>
      <c r="F59" s="228">
        <v>10066.800621266912</v>
      </c>
      <c r="G59" s="228">
        <v>9389.334018118001</v>
      </c>
      <c r="H59" s="228">
        <v>12910.220343837205</v>
      </c>
      <c r="I59" s="228">
        <v>14189.243839602665</v>
      </c>
      <c r="J59" s="230">
        <v>13807</v>
      </c>
    </row>
    <row r="60" spans="1:10" x14ac:dyDescent="0.25">
      <c r="A60" s="153"/>
      <c r="D60" s="154"/>
    </row>
    <row r="61" spans="1:10" x14ac:dyDescent="0.25">
      <c r="A61" s="153"/>
      <c r="D61" s="154"/>
    </row>
  </sheetData>
  <pageMargins left="0.70866141732283472" right="0.70866141732283472" top="0.74803149606299213" bottom="0.74803149606299213" header="0.31496062992125984" footer="0.31496062992125984"/>
  <pageSetup paperSize="9" scale="3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61"/>
  <sheetViews>
    <sheetView zoomScale="70" zoomScaleNormal="70" workbookViewId="0">
      <pane xSplit="2" topLeftCell="C1" activePane="topRight" state="frozen"/>
      <selection activeCell="L13" sqref="L13"/>
      <selection pane="topRight" activeCell="J59" sqref="A4:J59"/>
    </sheetView>
  </sheetViews>
  <sheetFormatPr defaultRowHeight="15.75" x14ac:dyDescent="0.25"/>
  <cols>
    <col min="1" max="1" width="43" style="99" customWidth="1"/>
    <col min="2" max="2" width="39" style="99" customWidth="1"/>
    <col min="3" max="3" width="15.28515625" style="100" customWidth="1"/>
    <col min="4" max="4" width="61.140625" style="99" customWidth="1"/>
    <col min="5" max="10" width="13.28515625" style="99" customWidth="1"/>
    <col min="11" max="256" width="9.140625" style="99" customWidth="1"/>
    <col min="257" max="16384" width="9.140625" style="155"/>
  </cols>
  <sheetData>
    <row r="1" spans="1:10" ht="23.25" x14ac:dyDescent="0.35">
      <c r="A1" s="98"/>
    </row>
    <row r="2" spans="1:10" ht="23.25" x14ac:dyDescent="0.35">
      <c r="A2" s="98"/>
    </row>
    <row r="3" spans="1:10" ht="23.25" x14ac:dyDescent="0.35">
      <c r="A3" s="98"/>
    </row>
    <row r="4" spans="1:10" ht="23.25" x14ac:dyDescent="0.35">
      <c r="A4" s="98" t="s">
        <v>177</v>
      </c>
    </row>
    <row r="5" spans="1:10" ht="23.25" x14ac:dyDescent="0.35">
      <c r="A5" s="98"/>
    </row>
    <row r="6" spans="1:10" ht="23.25" x14ac:dyDescent="0.35">
      <c r="A6" s="98">
        <v>2009</v>
      </c>
    </row>
    <row r="8" spans="1:10" ht="16.5" thickBot="1" x14ac:dyDescent="0.3">
      <c r="A8" s="101" t="s">
        <v>34</v>
      </c>
      <c r="B8" s="102" t="s">
        <v>35</v>
      </c>
      <c r="C8" s="103" t="s">
        <v>63</v>
      </c>
      <c r="D8" s="104" t="s">
        <v>62</v>
      </c>
      <c r="E8" s="105">
        <v>2009</v>
      </c>
      <c r="F8" s="105">
        <v>2010</v>
      </c>
      <c r="G8" s="105">
        <v>2011</v>
      </c>
      <c r="H8" s="105">
        <v>2012</v>
      </c>
      <c r="I8" s="105">
        <v>2013</v>
      </c>
      <c r="J8" s="106">
        <v>2014</v>
      </c>
    </row>
    <row r="9" spans="1:10" ht="18" x14ac:dyDescent="0.25">
      <c r="A9" s="107"/>
      <c r="B9" s="108"/>
      <c r="C9" s="109"/>
      <c r="D9" s="110"/>
      <c r="E9" s="111" t="s">
        <v>217</v>
      </c>
      <c r="F9" s="111" t="s">
        <v>217</v>
      </c>
      <c r="G9" s="111" t="s">
        <v>217</v>
      </c>
      <c r="H9" s="111" t="s">
        <v>217</v>
      </c>
      <c r="I9" s="111" t="s">
        <v>217</v>
      </c>
      <c r="J9" s="111" t="s">
        <v>217</v>
      </c>
    </row>
    <row r="10" spans="1:10" ht="18" x14ac:dyDescent="0.25">
      <c r="A10" s="112" t="s">
        <v>36</v>
      </c>
      <c r="B10" s="113" t="s">
        <v>37</v>
      </c>
      <c r="C10" s="114" t="s">
        <v>243</v>
      </c>
      <c r="D10" s="115" t="s">
        <v>244</v>
      </c>
      <c r="E10" s="116">
        <v>100</v>
      </c>
      <c r="F10" s="116">
        <v>100</v>
      </c>
      <c r="G10" s="116">
        <v>100</v>
      </c>
      <c r="H10" s="116">
        <v>100</v>
      </c>
      <c r="I10" s="116">
        <v>100</v>
      </c>
      <c r="J10" s="116">
        <v>100</v>
      </c>
    </row>
    <row r="11" spans="1:10" ht="18" x14ac:dyDescent="0.25">
      <c r="A11" s="112"/>
      <c r="B11" s="113" t="s">
        <v>56</v>
      </c>
      <c r="C11" s="114" t="s">
        <v>245</v>
      </c>
      <c r="D11" s="115" t="s">
        <v>244</v>
      </c>
      <c r="E11" s="116">
        <v>100</v>
      </c>
      <c r="F11" s="116">
        <v>100</v>
      </c>
      <c r="G11" s="116">
        <v>100</v>
      </c>
      <c r="H11" s="116">
        <v>100</v>
      </c>
      <c r="I11" s="116">
        <v>100</v>
      </c>
      <c r="J11" s="116">
        <v>100</v>
      </c>
    </row>
    <row r="12" spans="1:10" ht="18" x14ac:dyDescent="0.25">
      <c r="A12" s="112"/>
      <c r="B12" s="113" t="s">
        <v>38</v>
      </c>
      <c r="C12" s="114" t="s">
        <v>51</v>
      </c>
      <c r="D12" s="115" t="s">
        <v>246</v>
      </c>
      <c r="E12" s="116" t="s">
        <v>233</v>
      </c>
      <c r="F12" s="116" t="s">
        <v>233</v>
      </c>
      <c r="G12" s="116" t="s">
        <v>233</v>
      </c>
      <c r="H12" s="116" t="s">
        <v>233</v>
      </c>
      <c r="I12" s="116" t="s">
        <v>233</v>
      </c>
      <c r="J12" s="116" t="s">
        <v>233</v>
      </c>
    </row>
    <row r="13" spans="1:10" ht="18" x14ac:dyDescent="0.25">
      <c r="A13" s="112"/>
      <c r="B13" s="113" t="s">
        <v>52</v>
      </c>
      <c r="C13" s="114" t="s">
        <v>39</v>
      </c>
      <c r="D13" s="115" t="s">
        <v>247</v>
      </c>
      <c r="E13" s="116" t="s">
        <v>233</v>
      </c>
      <c r="F13" s="116" t="s">
        <v>233</v>
      </c>
      <c r="G13" s="116" t="s">
        <v>233</v>
      </c>
      <c r="H13" s="116" t="s">
        <v>233</v>
      </c>
      <c r="I13" s="116" t="s">
        <v>233</v>
      </c>
      <c r="J13" s="116" t="s">
        <v>233</v>
      </c>
    </row>
    <row r="14" spans="1:10" ht="18" x14ac:dyDescent="0.25">
      <c r="A14" s="112"/>
      <c r="B14" s="113" t="s">
        <v>53</v>
      </c>
      <c r="C14" s="114" t="s">
        <v>39</v>
      </c>
      <c r="D14" s="115" t="s">
        <v>247</v>
      </c>
      <c r="E14" s="116" t="s">
        <v>233</v>
      </c>
      <c r="F14" s="116" t="s">
        <v>233</v>
      </c>
      <c r="G14" s="116" t="s">
        <v>233</v>
      </c>
      <c r="H14" s="116" t="s">
        <v>233</v>
      </c>
      <c r="I14" s="116" t="s">
        <v>233</v>
      </c>
      <c r="J14" s="116" t="s">
        <v>233</v>
      </c>
    </row>
    <row r="15" spans="1:10" ht="18" x14ac:dyDescent="0.25">
      <c r="A15" s="112"/>
      <c r="B15" s="113" t="s">
        <v>54</v>
      </c>
      <c r="C15" s="114" t="s">
        <v>39</v>
      </c>
      <c r="D15" s="115" t="s">
        <v>247</v>
      </c>
      <c r="E15" s="116" t="s">
        <v>233</v>
      </c>
      <c r="F15" s="116" t="s">
        <v>233</v>
      </c>
      <c r="G15" s="116" t="s">
        <v>233</v>
      </c>
      <c r="H15" s="116" t="s">
        <v>233</v>
      </c>
      <c r="I15" s="116" t="s">
        <v>233</v>
      </c>
      <c r="J15" s="116" t="s">
        <v>233</v>
      </c>
    </row>
    <row r="16" spans="1:10" ht="36" x14ac:dyDescent="0.25">
      <c r="A16" s="112"/>
      <c r="B16" s="113" t="s">
        <v>64</v>
      </c>
      <c r="C16" s="114" t="s">
        <v>40</v>
      </c>
      <c r="D16" s="115" t="s">
        <v>247</v>
      </c>
      <c r="E16" s="116" t="s">
        <v>233</v>
      </c>
      <c r="F16" s="116" t="s">
        <v>233</v>
      </c>
      <c r="G16" s="116" t="s">
        <v>233</v>
      </c>
      <c r="H16" s="116" t="s">
        <v>233</v>
      </c>
      <c r="I16" s="116" t="s">
        <v>233</v>
      </c>
      <c r="J16" s="116" t="s">
        <v>233</v>
      </c>
    </row>
    <row r="17" spans="1:10" ht="36" x14ac:dyDescent="0.25">
      <c r="A17" s="112"/>
      <c r="B17" s="113" t="s">
        <v>65</v>
      </c>
      <c r="C17" s="114" t="s">
        <v>40</v>
      </c>
      <c r="D17" s="115" t="s">
        <v>247</v>
      </c>
      <c r="E17" s="116" t="s">
        <v>233</v>
      </c>
      <c r="F17" s="116" t="s">
        <v>233</v>
      </c>
      <c r="G17" s="116" t="s">
        <v>233</v>
      </c>
      <c r="H17" s="116" t="s">
        <v>233</v>
      </c>
      <c r="I17" s="116" t="s">
        <v>233</v>
      </c>
      <c r="J17" s="116" t="s">
        <v>233</v>
      </c>
    </row>
    <row r="18" spans="1:10" ht="36" x14ac:dyDescent="0.25">
      <c r="A18" s="112"/>
      <c r="B18" s="113" t="s">
        <v>66</v>
      </c>
      <c r="C18" s="114" t="s">
        <v>40</v>
      </c>
      <c r="D18" s="115" t="s">
        <v>247</v>
      </c>
      <c r="E18" s="116" t="s">
        <v>233</v>
      </c>
      <c r="F18" s="116" t="s">
        <v>233</v>
      </c>
      <c r="G18" s="116" t="s">
        <v>233</v>
      </c>
      <c r="H18" s="116" t="s">
        <v>233</v>
      </c>
      <c r="I18" s="116" t="s">
        <v>233</v>
      </c>
      <c r="J18" s="116" t="s">
        <v>233</v>
      </c>
    </row>
    <row r="19" spans="1:10" ht="18" x14ac:dyDescent="0.25">
      <c r="A19" s="112"/>
      <c r="B19" s="113" t="s">
        <v>41</v>
      </c>
      <c r="C19" s="114" t="s">
        <v>55</v>
      </c>
      <c r="D19" s="115" t="s">
        <v>247</v>
      </c>
      <c r="E19" s="116" t="s">
        <v>233</v>
      </c>
      <c r="F19" s="116" t="s">
        <v>233</v>
      </c>
      <c r="G19" s="116" t="s">
        <v>233</v>
      </c>
      <c r="H19" s="116" t="s">
        <v>233</v>
      </c>
      <c r="I19" s="116" t="s">
        <v>233</v>
      </c>
      <c r="J19" s="116" t="s">
        <v>233</v>
      </c>
    </row>
    <row r="20" spans="1:10" ht="18.75" thickBot="1" x14ac:dyDescent="0.3">
      <c r="A20" s="117"/>
      <c r="B20" s="118" t="s">
        <v>42</v>
      </c>
      <c r="C20" s="119"/>
      <c r="D20" s="120"/>
      <c r="E20" s="121"/>
      <c r="F20" s="121"/>
      <c r="G20" s="121"/>
      <c r="H20" s="121"/>
      <c r="I20" s="121"/>
      <c r="J20" s="121"/>
    </row>
    <row r="21" spans="1:10" ht="18" x14ac:dyDescent="0.25">
      <c r="A21" s="122" t="s">
        <v>43</v>
      </c>
      <c r="B21" s="123" t="s">
        <v>37</v>
      </c>
      <c r="C21" s="124" t="s">
        <v>51</v>
      </c>
      <c r="D21" s="110" t="s">
        <v>247</v>
      </c>
      <c r="E21" s="111" t="s">
        <v>233</v>
      </c>
      <c r="F21" s="111" t="s">
        <v>233</v>
      </c>
      <c r="G21" s="111" t="s">
        <v>233</v>
      </c>
      <c r="H21" s="111" t="s">
        <v>233</v>
      </c>
      <c r="I21" s="111" t="s">
        <v>233</v>
      </c>
      <c r="J21" s="111" t="s">
        <v>233</v>
      </c>
    </row>
    <row r="22" spans="1:10" ht="18" x14ac:dyDescent="0.25">
      <c r="A22" s="112"/>
      <c r="B22" s="113" t="s">
        <v>57</v>
      </c>
      <c r="C22" s="114" t="s">
        <v>51</v>
      </c>
      <c r="D22" s="115" t="s">
        <v>247</v>
      </c>
      <c r="E22" s="116" t="s">
        <v>233</v>
      </c>
      <c r="F22" s="116" t="s">
        <v>233</v>
      </c>
      <c r="G22" s="116" t="s">
        <v>233</v>
      </c>
      <c r="H22" s="116" t="s">
        <v>233</v>
      </c>
      <c r="I22" s="116" t="s">
        <v>233</v>
      </c>
      <c r="J22" s="116" t="s">
        <v>233</v>
      </c>
    </row>
    <row r="23" spans="1:10" ht="18" x14ac:dyDescent="0.25">
      <c r="A23" s="112"/>
      <c r="B23" s="113" t="s">
        <v>38</v>
      </c>
      <c r="C23" s="114" t="s">
        <v>51</v>
      </c>
      <c r="D23" s="115" t="s">
        <v>247</v>
      </c>
      <c r="E23" s="116" t="s">
        <v>233</v>
      </c>
      <c r="F23" s="116" t="s">
        <v>233</v>
      </c>
      <c r="G23" s="116" t="s">
        <v>233</v>
      </c>
      <c r="H23" s="116" t="s">
        <v>233</v>
      </c>
      <c r="I23" s="116" t="s">
        <v>233</v>
      </c>
      <c r="J23" s="116" t="s">
        <v>233</v>
      </c>
    </row>
    <row r="24" spans="1:10" ht="18" x14ac:dyDescent="0.25">
      <c r="A24" s="112"/>
      <c r="B24" s="113" t="s">
        <v>52</v>
      </c>
      <c r="C24" s="114" t="s">
        <v>39</v>
      </c>
      <c r="D24" s="115" t="s">
        <v>247</v>
      </c>
      <c r="E24" s="116" t="s">
        <v>233</v>
      </c>
      <c r="F24" s="116" t="s">
        <v>233</v>
      </c>
      <c r="G24" s="116" t="s">
        <v>233</v>
      </c>
      <c r="H24" s="116" t="s">
        <v>233</v>
      </c>
      <c r="I24" s="116" t="s">
        <v>233</v>
      </c>
      <c r="J24" s="116" t="s">
        <v>233</v>
      </c>
    </row>
    <row r="25" spans="1:10" ht="18" x14ac:dyDescent="0.25">
      <c r="A25" s="112"/>
      <c r="B25" s="113" t="s">
        <v>53</v>
      </c>
      <c r="C25" s="114" t="s">
        <v>39</v>
      </c>
      <c r="D25" s="115" t="s">
        <v>247</v>
      </c>
      <c r="E25" s="116" t="s">
        <v>233</v>
      </c>
      <c r="F25" s="116" t="s">
        <v>233</v>
      </c>
      <c r="G25" s="116" t="s">
        <v>233</v>
      </c>
      <c r="H25" s="116" t="s">
        <v>233</v>
      </c>
      <c r="I25" s="116" t="s">
        <v>233</v>
      </c>
      <c r="J25" s="116" t="s">
        <v>233</v>
      </c>
    </row>
    <row r="26" spans="1:10" ht="18" x14ac:dyDescent="0.25">
      <c r="A26" s="112"/>
      <c r="B26" s="113" t="s">
        <v>54</v>
      </c>
      <c r="C26" s="114" t="s">
        <v>39</v>
      </c>
      <c r="D26" s="115" t="s">
        <v>247</v>
      </c>
      <c r="E26" s="116" t="s">
        <v>233</v>
      </c>
      <c r="F26" s="116" t="s">
        <v>233</v>
      </c>
      <c r="G26" s="116" t="s">
        <v>233</v>
      </c>
      <c r="H26" s="116" t="s">
        <v>233</v>
      </c>
      <c r="I26" s="116" t="s">
        <v>233</v>
      </c>
      <c r="J26" s="116" t="s">
        <v>233</v>
      </c>
    </row>
    <row r="27" spans="1:10" ht="36" x14ac:dyDescent="0.25">
      <c r="A27" s="112"/>
      <c r="B27" s="113" t="s">
        <v>64</v>
      </c>
      <c r="C27" s="114" t="s">
        <v>40</v>
      </c>
      <c r="D27" s="115" t="s">
        <v>247</v>
      </c>
      <c r="E27" s="116" t="s">
        <v>233</v>
      </c>
      <c r="F27" s="116" t="s">
        <v>233</v>
      </c>
      <c r="G27" s="116" t="s">
        <v>233</v>
      </c>
      <c r="H27" s="116" t="s">
        <v>233</v>
      </c>
      <c r="I27" s="116" t="s">
        <v>233</v>
      </c>
      <c r="J27" s="116" t="s">
        <v>233</v>
      </c>
    </row>
    <row r="28" spans="1:10" ht="36" x14ac:dyDescent="0.25">
      <c r="A28" s="112"/>
      <c r="B28" s="113" t="s">
        <v>65</v>
      </c>
      <c r="C28" s="114" t="s">
        <v>40</v>
      </c>
      <c r="D28" s="115" t="s">
        <v>247</v>
      </c>
      <c r="E28" s="116" t="s">
        <v>233</v>
      </c>
      <c r="F28" s="116" t="s">
        <v>233</v>
      </c>
      <c r="G28" s="116" t="s">
        <v>233</v>
      </c>
      <c r="H28" s="116" t="s">
        <v>233</v>
      </c>
      <c r="I28" s="116" t="s">
        <v>233</v>
      </c>
      <c r="J28" s="116" t="s">
        <v>233</v>
      </c>
    </row>
    <row r="29" spans="1:10" ht="36" x14ac:dyDescent="0.25">
      <c r="A29" s="112"/>
      <c r="B29" s="113" t="s">
        <v>66</v>
      </c>
      <c r="C29" s="114" t="s">
        <v>40</v>
      </c>
      <c r="D29" s="115" t="s">
        <v>247</v>
      </c>
      <c r="E29" s="116" t="s">
        <v>233</v>
      </c>
      <c r="F29" s="116" t="s">
        <v>233</v>
      </c>
      <c r="G29" s="116" t="s">
        <v>233</v>
      </c>
      <c r="H29" s="116" t="s">
        <v>233</v>
      </c>
      <c r="I29" s="116" t="s">
        <v>233</v>
      </c>
      <c r="J29" s="116" t="s">
        <v>233</v>
      </c>
    </row>
    <row r="30" spans="1:10" ht="18" x14ac:dyDescent="0.25">
      <c r="A30" s="112"/>
      <c r="B30" s="113" t="s">
        <v>41</v>
      </c>
      <c r="C30" s="114" t="s">
        <v>55</v>
      </c>
      <c r="D30" s="115" t="s">
        <v>247</v>
      </c>
      <c r="E30" s="116" t="s">
        <v>233</v>
      </c>
      <c r="F30" s="116" t="s">
        <v>233</v>
      </c>
      <c r="G30" s="116" t="s">
        <v>233</v>
      </c>
      <c r="H30" s="116" t="s">
        <v>233</v>
      </c>
      <c r="I30" s="116" t="s">
        <v>233</v>
      </c>
      <c r="J30" s="116" t="s">
        <v>233</v>
      </c>
    </row>
    <row r="31" spans="1:10" ht="18" x14ac:dyDescent="0.25">
      <c r="A31" s="112"/>
      <c r="B31" s="113" t="s">
        <v>44</v>
      </c>
      <c r="C31" s="114" t="s">
        <v>10</v>
      </c>
      <c r="D31" s="115" t="s">
        <v>247</v>
      </c>
      <c r="E31" s="116" t="s">
        <v>233</v>
      </c>
      <c r="F31" s="116" t="s">
        <v>233</v>
      </c>
      <c r="G31" s="116" t="s">
        <v>233</v>
      </c>
      <c r="H31" s="116" t="s">
        <v>233</v>
      </c>
      <c r="I31" s="116" t="s">
        <v>233</v>
      </c>
      <c r="J31" s="116" t="s">
        <v>233</v>
      </c>
    </row>
    <row r="32" spans="1:10" ht="31.5" thickBot="1" x14ac:dyDescent="0.3">
      <c r="A32" s="117"/>
      <c r="B32" s="118" t="s">
        <v>42</v>
      </c>
      <c r="C32" s="119" t="s">
        <v>243</v>
      </c>
      <c r="D32" s="156" t="s">
        <v>248</v>
      </c>
      <c r="E32" s="121" t="s">
        <v>243</v>
      </c>
      <c r="F32" s="121" t="s">
        <v>243</v>
      </c>
      <c r="G32" s="121" t="s">
        <v>243</v>
      </c>
      <c r="H32" s="121" t="s">
        <v>243</v>
      </c>
      <c r="I32" s="121" t="s">
        <v>243</v>
      </c>
      <c r="J32" s="121" t="s">
        <v>243</v>
      </c>
    </row>
    <row r="33" spans="1:15" ht="36.75" customHeight="1" x14ac:dyDescent="0.25">
      <c r="A33" s="122" t="s">
        <v>59</v>
      </c>
      <c r="B33" s="123" t="s">
        <v>69</v>
      </c>
      <c r="C33" s="114" t="s">
        <v>220</v>
      </c>
      <c r="D33" s="110"/>
      <c r="E33" s="111" t="s">
        <v>233</v>
      </c>
      <c r="F33" s="111" t="s">
        <v>233</v>
      </c>
      <c r="G33" s="111" t="s">
        <v>233</v>
      </c>
      <c r="H33" s="111" t="s">
        <v>233</v>
      </c>
      <c r="I33" s="111" t="s">
        <v>233</v>
      </c>
      <c r="J33" s="111" t="s">
        <v>233</v>
      </c>
    </row>
    <row r="34" spans="1:15" ht="18" x14ac:dyDescent="0.25">
      <c r="A34" s="122"/>
      <c r="B34" s="123" t="s">
        <v>68</v>
      </c>
      <c r="C34" s="114" t="s">
        <v>220</v>
      </c>
      <c r="D34" s="115"/>
      <c r="E34" s="116" t="s">
        <v>233</v>
      </c>
      <c r="F34" s="116" t="s">
        <v>233</v>
      </c>
      <c r="G34" s="116" t="s">
        <v>233</v>
      </c>
      <c r="H34" s="116" t="s">
        <v>233</v>
      </c>
      <c r="I34" s="116" t="s">
        <v>233</v>
      </c>
      <c r="J34" s="116" t="s">
        <v>233</v>
      </c>
    </row>
    <row r="35" spans="1:15" ht="18" x14ac:dyDescent="0.25">
      <c r="A35" s="126"/>
      <c r="B35" s="127" t="s">
        <v>222</v>
      </c>
      <c r="C35" s="128" t="s">
        <v>11</v>
      </c>
      <c r="D35" s="129"/>
      <c r="E35" s="116" t="s">
        <v>233</v>
      </c>
      <c r="F35" s="116" t="s">
        <v>233</v>
      </c>
      <c r="G35" s="116" t="s">
        <v>233</v>
      </c>
      <c r="H35" s="116" t="s">
        <v>233</v>
      </c>
      <c r="I35" s="116" t="s">
        <v>233</v>
      </c>
      <c r="J35" s="116" t="s">
        <v>233</v>
      </c>
    </row>
    <row r="36" spans="1:15" ht="36" x14ac:dyDescent="0.25">
      <c r="A36" s="130"/>
      <c r="B36" s="131" t="s">
        <v>249</v>
      </c>
      <c r="C36" s="132" t="s">
        <v>10</v>
      </c>
      <c r="D36" s="133"/>
      <c r="E36" s="116" t="s">
        <v>233</v>
      </c>
      <c r="F36" s="116" t="s">
        <v>233</v>
      </c>
      <c r="G36" s="116" t="s">
        <v>233</v>
      </c>
      <c r="H36" s="116" t="s">
        <v>233</v>
      </c>
      <c r="I36" s="116" t="s">
        <v>233</v>
      </c>
      <c r="J36" s="116" t="s">
        <v>233</v>
      </c>
    </row>
    <row r="37" spans="1:15" ht="54.75" customHeight="1" thickBot="1" x14ac:dyDescent="0.3">
      <c r="A37" s="135"/>
      <c r="B37" s="136" t="s">
        <v>251</v>
      </c>
      <c r="C37" s="137" t="s">
        <v>220</v>
      </c>
      <c r="D37" s="221" t="s">
        <v>281</v>
      </c>
      <c r="E37" s="139">
        <v>0</v>
      </c>
      <c r="F37" s="139">
        <v>0</v>
      </c>
      <c r="G37" s="139">
        <v>0</v>
      </c>
      <c r="H37" s="139">
        <v>0</v>
      </c>
      <c r="I37" s="139">
        <v>0</v>
      </c>
      <c r="J37" s="139">
        <v>1</v>
      </c>
      <c r="K37" s="140"/>
      <c r="L37" s="140"/>
      <c r="M37" s="140"/>
      <c r="N37" s="140"/>
      <c r="O37" s="140"/>
    </row>
    <row r="38" spans="1:15" ht="18" x14ac:dyDescent="0.25">
      <c r="A38" s="122" t="s">
        <v>60</v>
      </c>
      <c r="B38" s="113" t="s">
        <v>218</v>
      </c>
      <c r="C38" s="114" t="s">
        <v>220</v>
      </c>
      <c r="D38" s="110"/>
      <c r="E38" s="111" t="s">
        <v>233</v>
      </c>
      <c r="F38" s="111" t="s">
        <v>233</v>
      </c>
      <c r="G38" s="111" t="s">
        <v>233</v>
      </c>
      <c r="H38" s="111" t="s">
        <v>233</v>
      </c>
      <c r="I38" s="111" t="s">
        <v>233</v>
      </c>
      <c r="J38" s="111" t="s">
        <v>233</v>
      </c>
    </row>
    <row r="39" spans="1:15" ht="18" x14ac:dyDescent="0.25">
      <c r="A39" s="112"/>
      <c r="B39" s="113" t="s">
        <v>219</v>
      </c>
      <c r="C39" s="114" t="s">
        <v>220</v>
      </c>
      <c r="D39" s="115"/>
      <c r="E39" s="116" t="s">
        <v>233</v>
      </c>
      <c r="F39" s="116" t="s">
        <v>233</v>
      </c>
      <c r="G39" s="116" t="s">
        <v>233</v>
      </c>
      <c r="H39" s="116" t="s">
        <v>233</v>
      </c>
      <c r="I39" s="116" t="s">
        <v>233</v>
      </c>
      <c r="J39" s="116" t="s">
        <v>233</v>
      </c>
    </row>
    <row r="40" spans="1:15" ht="36" x14ac:dyDescent="0.25">
      <c r="A40" s="112"/>
      <c r="B40" s="113" t="s">
        <v>253</v>
      </c>
      <c r="C40" s="114" t="s">
        <v>67</v>
      </c>
      <c r="D40" s="115"/>
      <c r="E40" s="116" t="s">
        <v>233</v>
      </c>
      <c r="F40" s="116" t="s">
        <v>233</v>
      </c>
      <c r="G40" s="116" t="s">
        <v>233</v>
      </c>
      <c r="H40" s="116" t="s">
        <v>233</v>
      </c>
      <c r="I40" s="116" t="s">
        <v>233</v>
      </c>
      <c r="J40" s="116" t="s">
        <v>233</v>
      </c>
    </row>
    <row r="41" spans="1:15" ht="30" x14ac:dyDescent="0.25">
      <c r="A41" s="112"/>
      <c r="B41" s="123" t="s">
        <v>45</v>
      </c>
      <c r="C41" s="114" t="s">
        <v>221</v>
      </c>
      <c r="D41" s="115"/>
      <c r="E41" s="116" t="s">
        <v>233</v>
      </c>
      <c r="F41" s="116" t="s">
        <v>233</v>
      </c>
      <c r="G41" s="116" t="s">
        <v>233</v>
      </c>
      <c r="H41" s="116" t="s">
        <v>233</v>
      </c>
      <c r="I41" s="116" t="s">
        <v>233</v>
      </c>
      <c r="J41" s="116" t="s">
        <v>233</v>
      </c>
    </row>
    <row r="42" spans="1:15" ht="18" x14ac:dyDescent="0.25">
      <c r="A42" s="112"/>
      <c r="B42" s="113" t="s">
        <v>46</v>
      </c>
      <c r="C42" s="114" t="s">
        <v>67</v>
      </c>
      <c r="D42" s="115"/>
      <c r="E42" s="116" t="s">
        <v>233</v>
      </c>
      <c r="F42" s="116" t="s">
        <v>233</v>
      </c>
      <c r="G42" s="116" t="s">
        <v>233</v>
      </c>
      <c r="H42" s="116" t="s">
        <v>233</v>
      </c>
      <c r="I42" s="116" t="s">
        <v>233</v>
      </c>
      <c r="J42" s="116" t="s">
        <v>233</v>
      </c>
    </row>
    <row r="43" spans="1:15" ht="18.75" thickBot="1" x14ac:dyDescent="0.3">
      <c r="A43" s="117"/>
      <c r="B43" s="118" t="s">
        <v>254</v>
      </c>
      <c r="C43" s="119" t="s">
        <v>220</v>
      </c>
      <c r="D43" s="218"/>
      <c r="E43" s="219">
        <v>0</v>
      </c>
      <c r="F43" s="220">
        <v>0</v>
      </c>
      <c r="G43" s="220">
        <v>0</v>
      </c>
      <c r="H43" s="220">
        <v>0</v>
      </c>
      <c r="I43" s="220">
        <v>0</v>
      </c>
      <c r="J43" s="220">
        <v>0</v>
      </c>
    </row>
    <row r="44" spans="1:15" ht="36" x14ac:dyDescent="0.25">
      <c r="A44" s="122" t="s">
        <v>47</v>
      </c>
      <c r="B44" s="123" t="s">
        <v>256</v>
      </c>
      <c r="C44" s="124" t="s">
        <v>11</v>
      </c>
      <c r="D44" s="110" t="s">
        <v>257</v>
      </c>
      <c r="E44" s="111" t="s">
        <v>233</v>
      </c>
      <c r="F44" s="111" t="s">
        <v>233</v>
      </c>
      <c r="G44" s="111" t="s">
        <v>233</v>
      </c>
      <c r="H44" s="111" t="s">
        <v>233</v>
      </c>
      <c r="I44" s="111" t="s">
        <v>233</v>
      </c>
      <c r="J44" s="111" t="s">
        <v>233</v>
      </c>
    </row>
    <row r="45" spans="1:15" ht="36" x14ac:dyDescent="0.25">
      <c r="A45" s="112"/>
      <c r="B45" s="113" t="s">
        <v>48</v>
      </c>
      <c r="C45" s="114" t="s">
        <v>11</v>
      </c>
      <c r="D45" s="110" t="s">
        <v>257</v>
      </c>
      <c r="E45" s="116" t="s">
        <v>233</v>
      </c>
      <c r="F45" s="116" t="s">
        <v>233</v>
      </c>
      <c r="G45" s="116" t="s">
        <v>233</v>
      </c>
      <c r="H45" s="116" t="s">
        <v>233</v>
      </c>
      <c r="I45" s="116" t="s">
        <v>233</v>
      </c>
      <c r="J45" s="116" t="s">
        <v>233</v>
      </c>
    </row>
    <row r="46" spans="1:15" ht="36" x14ac:dyDescent="0.25">
      <c r="A46" s="112"/>
      <c r="B46" s="113" t="s">
        <v>49</v>
      </c>
      <c r="C46" s="114" t="s">
        <v>11</v>
      </c>
      <c r="D46" s="110" t="s">
        <v>257</v>
      </c>
      <c r="E46" s="116" t="s">
        <v>233</v>
      </c>
      <c r="F46" s="116" t="s">
        <v>233</v>
      </c>
      <c r="G46" s="116" t="s">
        <v>233</v>
      </c>
      <c r="H46" s="116" t="s">
        <v>233</v>
      </c>
      <c r="I46" s="116" t="s">
        <v>233</v>
      </c>
      <c r="J46" s="116" t="s">
        <v>233</v>
      </c>
    </row>
    <row r="47" spans="1:15" ht="36" x14ac:dyDescent="0.25">
      <c r="A47" s="126"/>
      <c r="B47" s="127" t="s">
        <v>50</v>
      </c>
      <c r="C47" s="128" t="s">
        <v>11</v>
      </c>
      <c r="D47" s="143" t="s">
        <v>257</v>
      </c>
      <c r="E47" s="144" t="s">
        <v>233</v>
      </c>
      <c r="F47" s="144" t="s">
        <v>233</v>
      </c>
      <c r="G47" s="144" t="s">
        <v>233</v>
      </c>
      <c r="H47" s="144" t="s">
        <v>233</v>
      </c>
      <c r="I47" s="144" t="s">
        <v>233</v>
      </c>
      <c r="J47" s="144" t="s">
        <v>233</v>
      </c>
    </row>
    <row r="48" spans="1:15" ht="18" x14ac:dyDescent="0.25">
      <c r="A48" s="130"/>
      <c r="B48" s="131" t="s">
        <v>42</v>
      </c>
      <c r="C48" s="132" t="s">
        <v>61</v>
      </c>
      <c r="D48" s="145" t="s">
        <v>257</v>
      </c>
      <c r="E48" s="134" t="s">
        <v>233</v>
      </c>
      <c r="F48" s="134" t="s">
        <v>233</v>
      </c>
      <c r="G48" s="134" t="s">
        <v>233</v>
      </c>
      <c r="H48" s="134" t="s">
        <v>233</v>
      </c>
      <c r="I48" s="134" t="s">
        <v>233</v>
      </c>
      <c r="J48" s="134" t="s">
        <v>233</v>
      </c>
    </row>
    <row r="49" spans="1:10" ht="18.75" thickBot="1" x14ac:dyDescent="0.3">
      <c r="A49" s="135" t="s">
        <v>42</v>
      </c>
      <c r="B49" s="136"/>
      <c r="C49" s="137" t="s">
        <v>258</v>
      </c>
      <c r="D49" s="146"/>
      <c r="E49" s="147"/>
      <c r="F49" s="147"/>
      <c r="G49" s="147"/>
      <c r="H49" s="147"/>
      <c r="I49" s="147"/>
      <c r="J49" s="147"/>
    </row>
    <row r="50" spans="1:10" ht="18" x14ac:dyDescent="0.25">
      <c r="A50" s="148" t="s">
        <v>42</v>
      </c>
      <c r="B50" s="149" t="s">
        <v>259</v>
      </c>
      <c r="C50" s="150" t="s">
        <v>243</v>
      </c>
      <c r="D50" s="110" t="s">
        <v>260</v>
      </c>
      <c r="E50" s="111" t="s">
        <v>233</v>
      </c>
      <c r="F50" s="111" t="s">
        <v>233</v>
      </c>
      <c r="G50" s="111" t="s">
        <v>243</v>
      </c>
      <c r="H50" s="111" t="s">
        <v>233</v>
      </c>
      <c r="I50" s="111" t="s">
        <v>233</v>
      </c>
      <c r="J50" s="111" t="s">
        <v>243</v>
      </c>
    </row>
    <row r="51" spans="1:10" ht="18" x14ac:dyDescent="0.25">
      <c r="A51" s="130"/>
      <c r="B51" s="131" t="s">
        <v>261</v>
      </c>
      <c r="C51" s="132" t="s">
        <v>243</v>
      </c>
      <c r="D51" s="151" t="s">
        <v>262</v>
      </c>
      <c r="E51" s="116" t="s">
        <v>233</v>
      </c>
      <c r="F51" s="116" t="s">
        <v>233</v>
      </c>
      <c r="G51" s="116" t="s">
        <v>243</v>
      </c>
      <c r="H51" s="116" t="s">
        <v>233</v>
      </c>
      <c r="I51" s="116" t="s">
        <v>233</v>
      </c>
      <c r="J51" s="116" t="s">
        <v>243</v>
      </c>
    </row>
    <row r="52" spans="1:10" ht="18" x14ac:dyDescent="0.25">
      <c r="A52" s="122" t="s">
        <v>263</v>
      </c>
      <c r="B52" s="123"/>
      <c r="C52" s="124" t="s">
        <v>10</v>
      </c>
      <c r="D52" s="115"/>
      <c r="E52" s="227">
        <f>E59/$D$59*100</f>
        <v>178.59406634391789</v>
      </c>
      <c r="F52" s="227">
        <f t="shared" ref="F52:J52" si="0">F59/$D$59*100</f>
        <v>211.71165218613851</v>
      </c>
      <c r="G52" s="227">
        <f t="shared" si="0"/>
        <v>193.41946948824818</v>
      </c>
      <c r="H52" s="227">
        <f t="shared" si="0"/>
        <v>271.66076782365838</v>
      </c>
      <c r="I52" s="227">
        <f t="shared" si="0"/>
        <v>293.89259725372756</v>
      </c>
      <c r="J52" s="227">
        <f t="shared" si="0"/>
        <v>287.61225454389211</v>
      </c>
    </row>
    <row r="53" spans="1:10" x14ac:dyDescent="0.25">
      <c r="E53" s="100"/>
      <c r="F53" s="100"/>
      <c r="G53" s="100"/>
      <c r="H53" s="100"/>
      <c r="I53" s="100"/>
      <c r="J53" s="100"/>
    </row>
    <row r="55" spans="1:10" x14ac:dyDescent="0.25">
      <c r="A55" s="152" t="s">
        <v>223</v>
      </c>
    </row>
    <row r="56" spans="1:10" x14ac:dyDescent="0.25">
      <c r="A56" s="153"/>
    </row>
    <row r="57" spans="1:10" x14ac:dyDescent="0.25">
      <c r="A57" s="153"/>
      <c r="D57" s="154"/>
    </row>
    <row r="58" spans="1:10" ht="16.5" thickBot="1" x14ac:dyDescent="0.3">
      <c r="A58" s="153"/>
      <c r="D58" s="154"/>
    </row>
    <row r="59" spans="1:10" ht="17.25" thickBot="1" x14ac:dyDescent="0.35">
      <c r="A59" s="224" t="s">
        <v>282</v>
      </c>
      <c r="B59" s="222"/>
      <c r="C59" s="223"/>
      <c r="D59" s="232">
        <v>46545.999999999993</v>
      </c>
      <c r="E59" s="228">
        <v>83128.394120440003</v>
      </c>
      <c r="F59" s="228">
        <v>98543.305626560017</v>
      </c>
      <c r="G59" s="228">
        <v>90029.026267999987</v>
      </c>
      <c r="H59" s="228">
        <v>126447.22099120001</v>
      </c>
      <c r="I59" s="228">
        <v>136795.24831771999</v>
      </c>
      <c r="J59" s="230">
        <v>133872</v>
      </c>
    </row>
    <row r="60" spans="1:10" x14ac:dyDescent="0.25">
      <c r="A60" s="153"/>
      <c r="D60" s="154"/>
    </row>
    <row r="61" spans="1:10" x14ac:dyDescent="0.25">
      <c r="A61" s="153"/>
      <c r="D61" s="154"/>
    </row>
  </sheetData>
  <pageMargins left="0.70866141732283472" right="0.70866141732283472" top="0.74803149606299213" bottom="0.74803149606299213" header="0.31496062992125984" footer="0.31496062992125984"/>
  <pageSetup paperSize="9" scale="3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4"/>
  <sheetViews>
    <sheetView topLeftCell="A43" workbookViewId="0">
      <selection activeCell="B59" sqref="B59:B64"/>
    </sheetView>
  </sheetViews>
  <sheetFormatPr defaultRowHeight="15" x14ac:dyDescent="0.25"/>
  <cols>
    <col min="1" max="1" width="19.42578125" bestFit="1" customWidth="1"/>
    <col min="2" max="2" width="17.140625" bestFit="1" customWidth="1"/>
  </cols>
  <sheetData>
    <row r="1" spans="1:2" ht="18" x14ac:dyDescent="0.25">
      <c r="A1" s="52" t="s">
        <v>102</v>
      </c>
      <c r="B1" s="52" t="s">
        <v>103</v>
      </c>
    </row>
    <row r="2" spans="1:2" x14ac:dyDescent="0.25">
      <c r="A2" t="s">
        <v>104</v>
      </c>
      <c r="B2" t="s">
        <v>105</v>
      </c>
    </row>
    <row r="3" spans="1:2" x14ac:dyDescent="0.25">
      <c r="A3" t="s">
        <v>104</v>
      </c>
      <c r="B3" t="s">
        <v>106</v>
      </c>
    </row>
    <row r="4" spans="1:2" x14ac:dyDescent="0.25">
      <c r="A4" t="s">
        <v>107</v>
      </c>
      <c r="B4" t="s">
        <v>108</v>
      </c>
    </row>
    <row r="5" spans="1:2" x14ac:dyDescent="0.25">
      <c r="A5" t="s">
        <v>107</v>
      </c>
      <c r="B5" t="s">
        <v>109</v>
      </c>
    </row>
    <row r="6" spans="1:2" x14ac:dyDescent="0.25">
      <c r="A6" t="s">
        <v>110</v>
      </c>
      <c r="B6" t="s">
        <v>111</v>
      </c>
    </row>
    <row r="7" spans="1:2" x14ac:dyDescent="0.25">
      <c r="A7" t="s">
        <v>110</v>
      </c>
      <c r="B7" t="s">
        <v>112</v>
      </c>
    </row>
    <row r="8" spans="1:2" x14ac:dyDescent="0.25">
      <c r="A8" t="s">
        <v>110</v>
      </c>
      <c r="B8" t="s">
        <v>113</v>
      </c>
    </row>
    <row r="9" spans="1:2" x14ac:dyDescent="0.25">
      <c r="A9" t="s">
        <v>110</v>
      </c>
      <c r="B9" t="s">
        <v>114</v>
      </c>
    </row>
    <row r="10" spans="1:2" x14ac:dyDescent="0.25">
      <c r="A10" t="s">
        <v>110</v>
      </c>
      <c r="B10" t="s">
        <v>115</v>
      </c>
    </row>
    <row r="11" spans="1:2" x14ac:dyDescent="0.25">
      <c r="A11" t="s">
        <v>110</v>
      </c>
      <c r="B11" t="s">
        <v>116</v>
      </c>
    </row>
    <row r="12" spans="1:2" x14ac:dyDescent="0.25">
      <c r="A12" t="s">
        <v>110</v>
      </c>
      <c r="B12" t="s">
        <v>117</v>
      </c>
    </row>
    <row r="13" spans="1:2" x14ac:dyDescent="0.25">
      <c r="A13" t="s">
        <v>110</v>
      </c>
      <c r="B13" t="s">
        <v>118</v>
      </c>
    </row>
    <row r="14" spans="1:2" x14ac:dyDescent="0.25">
      <c r="A14" t="s">
        <v>110</v>
      </c>
      <c r="B14" t="s">
        <v>119</v>
      </c>
    </row>
    <row r="15" spans="1:2" x14ac:dyDescent="0.25">
      <c r="A15" t="s">
        <v>120</v>
      </c>
      <c r="B15" t="s">
        <v>121</v>
      </c>
    </row>
    <row r="16" spans="1:2" x14ac:dyDescent="0.25">
      <c r="A16" t="s">
        <v>122</v>
      </c>
      <c r="B16" t="s">
        <v>123</v>
      </c>
    </row>
    <row r="17" spans="1:2" x14ac:dyDescent="0.25">
      <c r="A17" t="s">
        <v>122</v>
      </c>
      <c r="B17" t="s">
        <v>124</v>
      </c>
    </row>
    <row r="18" spans="1:2" x14ac:dyDescent="0.25">
      <c r="A18" t="s">
        <v>125</v>
      </c>
      <c r="B18" t="s">
        <v>126</v>
      </c>
    </row>
    <row r="19" spans="1:2" x14ac:dyDescent="0.25">
      <c r="A19" t="s">
        <v>125</v>
      </c>
      <c r="B19" t="s">
        <v>127</v>
      </c>
    </row>
    <row r="20" spans="1:2" x14ac:dyDescent="0.25">
      <c r="A20" t="s">
        <v>125</v>
      </c>
      <c r="B20" t="s">
        <v>128</v>
      </c>
    </row>
    <row r="21" spans="1:2" x14ac:dyDescent="0.25">
      <c r="A21" t="s">
        <v>125</v>
      </c>
      <c r="B21" t="s">
        <v>129</v>
      </c>
    </row>
    <row r="22" spans="1:2" x14ac:dyDescent="0.25">
      <c r="A22" t="s">
        <v>125</v>
      </c>
      <c r="B22" t="s">
        <v>130</v>
      </c>
    </row>
    <row r="23" spans="1:2" x14ac:dyDescent="0.25">
      <c r="A23" t="s">
        <v>125</v>
      </c>
      <c r="B23" t="s">
        <v>131</v>
      </c>
    </row>
    <row r="24" spans="1:2" x14ac:dyDescent="0.25">
      <c r="A24" t="s">
        <v>125</v>
      </c>
      <c r="B24" t="s">
        <v>132</v>
      </c>
    </row>
    <row r="25" spans="1:2" x14ac:dyDescent="0.25">
      <c r="A25" t="s">
        <v>125</v>
      </c>
      <c r="B25" t="s">
        <v>133</v>
      </c>
    </row>
    <row r="26" spans="1:2" x14ac:dyDescent="0.25">
      <c r="A26" t="s">
        <v>125</v>
      </c>
      <c r="B26" t="s">
        <v>134</v>
      </c>
    </row>
    <row r="27" spans="1:2" x14ac:dyDescent="0.25">
      <c r="A27" t="s">
        <v>125</v>
      </c>
      <c r="B27" t="s">
        <v>135</v>
      </c>
    </row>
    <row r="28" spans="1:2" x14ac:dyDescent="0.25">
      <c r="A28" t="s">
        <v>125</v>
      </c>
      <c r="B28" t="s">
        <v>136</v>
      </c>
    </row>
    <row r="29" spans="1:2" x14ac:dyDescent="0.25">
      <c r="A29" t="s">
        <v>125</v>
      </c>
      <c r="B29" t="s">
        <v>137</v>
      </c>
    </row>
    <row r="30" spans="1:2" x14ac:dyDescent="0.25">
      <c r="A30" t="s">
        <v>138</v>
      </c>
      <c r="B30" t="s">
        <v>139</v>
      </c>
    </row>
    <row r="31" spans="1:2" x14ac:dyDescent="0.25">
      <c r="A31" t="s">
        <v>140</v>
      </c>
      <c r="B31" t="s">
        <v>141</v>
      </c>
    </row>
    <row r="32" spans="1:2" x14ac:dyDescent="0.25">
      <c r="A32" t="s">
        <v>140</v>
      </c>
      <c r="B32" t="s">
        <v>142</v>
      </c>
    </row>
    <row r="33" spans="1:2" x14ac:dyDescent="0.25">
      <c r="A33" t="s">
        <v>140</v>
      </c>
      <c r="B33" t="s">
        <v>143</v>
      </c>
    </row>
    <row r="34" spans="1:2" x14ac:dyDescent="0.25">
      <c r="A34" t="s">
        <v>140</v>
      </c>
      <c r="B34" t="s">
        <v>144</v>
      </c>
    </row>
    <row r="35" spans="1:2" x14ac:dyDescent="0.25">
      <c r="A35" t="s">
        <v>140</v>
      </c>
      <c r="B35" t="s">
        <v>145</v>
      </c>
    </row>
    <row r="36" spans="1:2" x14ac:dyDescent="0.25">
      <c r="A36" t="s">
        <v>140</v>
      </c>
      <c r="B36" t="s">
        <v>146</v>
      </c>
    </row>
    <row r="37" spans="1:2" x14ac:dyDescent="0.25">
      <c r="A37" t="s">
        <v>140</v>
      </c>
      <c r="B37" t="s">
        <v>147</v>
      </c>
    </row>
    <row r="38" spans="1:2" x14ac:dyDescent="0.25">
      <c r="A38" t="s">
        <v>140</v>
      </c>
      <c r="B38" t="s">
        <v>148</v>
      </c>
    </row>
    <row r="39" spans="1:2" x14ac:dyDescent="0.25">
      <c r="A39" t="s">
        <v>140</v>
      </c>
      <c r="B39" t="s">
        <v>149</v>
      </c>
    </row>
    <row r="40" spans="1:2" x14ac:dyDescent="0.25">
      <c r="A40" t="s">
        <v>140</v>
      </c>
      <c r="B40" t="s">
        <v>150</v>
      </c>
    </row>
    <row r="41" spans="1:2" x14ac:dyDescent="0.25">
      <c r="A41" t="s">
        <v>151</v>
      </c>
      <c r="B41" t="s">
        <v>152</v>
      </c>
    </row>
    <row r="42" spans="1:2" x14ac:dyDescent="0.25">
      <c r="A42" t="s">
        <v>151</v>
      </c>
      <c r="B42" t="s">
        <v>153</v>
      </c>
    </row>
    <row r="43" spans="1:2" x14ac:dyDescent="0.25">
      <c r="A43" t="s">
        <v>151</v>
      </c>
      <c r="B43" t="s">
        <v>154</v>
      </c>
    </row>
    <row r="44" spans="1:2" x14ac:dyDescent="0.25">
      <c r="A44" t="s">
        <v>151</v>
      </c>
      <c r="B44" t="s">
        <v>155</v>
      </c>
    </row>
    <row r="45" spans="1:2" x14ac:dyDescent="0.25">
      <c r="A45" t="s">
        <v>151</v>
      </c>
      <c r="B45" t="s">
        <v>156</v>
      </c>
    </row>
    <row r="46" spans="1:2" x14ac:dyDescent="0.25">
      <c r="A46" t="s">
        <v>151</v>
      </c>
      <c r="B46" t="s">
        <v>157</v>
      </c>
    </row>
    <row r="47" spans="1:2" x14ac:dyDescent="0.25">
      <c r="A47" t="s">
        <v>151</v>
      </c>
      <c r="B47" t="s">
        <v>158</v>
      </c>
    </row>
    <row r="48" spans="1:2" x14ac:dyDescent="0.25">
      <c r="A48" t="s">
        <v>151</v>
      </c>
      <c r="B48" t="s">
        <v>159</v>
      </c>
    </row>
    <row r="49" spans="1:2" x14ac:dyDescent="0.25">
      <c r="A49" t="s">
        <v>151</v>
      </c>
      <c r="B49" t="s">
        <v>160</v>
      </c>
    </row>
    <row r="50" spans="1:2" x14ac:dyDescent="0.25">
      <c r="A50" t="s">
        <v>151</v>
      </c>
      <c r="B50" t="s">
        <v>161</v>
      </c>
    </row>
    <row r="51" spans="1:2" x14ac:dyDescent="0.25">
      <c r="A51" t="s">
        <v>151</v>
      </c>
      <c r="B51" t="s">
        <v>162</v>
      </c>
    </row>
    <row r="52" spans="1:2" x14ac:dyDescent="0.25">
      <c r="A52" t="s">
        <v>151</v>
      </c>
      <c r="B52" t="s">
        <v>163</v>
      </c>
    </row>
    <row r="53" spans="1:2" x14ac:dyDescent="0.25">
      <c r="A53" t="s">
        <v>151</v>
      </c>
      <c r="B53" t="s">
        <v>164</v>
      </c>
    </row>
    <row r="54" spans="1:2" x14ac:dyDescent="0.25">
      <c r="A54" t="s">
        <v>151</v>
      </c>
      <c r="B54" t="s">
        <v>165</v>
      </c>
    </row>
    <row r="55" spans="1:2" x14ac:dyDescent="0.25">
      <c r="A55" t="s">
        <v>166</v>
      </c>
      <c r="B55" t="s">
        <v>167</v>
      </c>
    </row>
    <row r="56" spans="1:2" x14ac:dyDescent="0.25">
      <c r="A56" t="s">
        <v>166</v>
      </c>
      <c r="B56" t="s">
        <v>168</v>
      </c>
    </row>
    <row r="57" spans="1:2" x14ac:dyDescent="0.25">
      <c r="A57" t="s">
        <v>166</v>
      </c>
      <c r="B57" t="s">
        <v>169</v>
      </c>
    </row>
    <row r="58" spans="1:2" x14ac:dyDescent="0.25">
      <c r="A58" t="s">
        <v>166</v>
      </c>
      <c r="B58" t="s">
        <v>170</v>
      </c>
    </row>
    <row r="59" spans="1:2" x14ac:dyDescent="0.25">
      <c r="A59" t="s">
        <v>171</v>
      </c>
      <c r="B59" t="s">
        <v>172</v>
      </c>
    </row>
    <row r="60" spans="1:2" x14ac:dyDescent="0.25">
      <c r="A60" t="s">
        <v>171</v>
      </c>
      <c r="B60" t="s">
        <v>173</v>
      </c>
    </row>
    <row r="61" spans="1:2" x14ac:dyDescent="0.25">
      <c r="A61" t="s">
        <v>171</v>
      </c>
      <c r="B61" t="s">
        <v>174</v>
      </c>
    </row>
    <row r="62" spans="1:2" x14ac:dyDescent="0.25">
      <c r="A62" t="s">
        <v>171</v>
      </c>
      <c r="B62" t="s">
        <v>175</v>
      </c>
    </row>
    <row r="63" spans="1:2" x14ac:dyDescent="0.25">
      <c r="A63" t="s">
        <v>171</v>
      </c>
      <c r="B63" t="s">
        <v>176</v>
      </c>
    </row>
    <row r="64" spans="1:2" x14ac:dyDescent="0.25">
      <c r="A64" t="s">
        <v>171</v>
      </c>
      <c r="B64" t="s">
        <v>177</v>
      </c>
    </row>
    <row r="65" spans="1:2" x14ac:dyDescent="0.25">
      <c r="A65" t="s">
        <v>178</v>
      </c>
      <c r="B65" t="s">
        <v>179</v>
      </c>
    </row>
    <row r="66" spans="1:2" x14ac:dyDescent="0.25">
      <c r="A66" t="s">
        <v>178</v>
      </c>
      <c r="B66" t="s">
        <v>180</v>
      </c>
    </row>
    <row r="67" spans="1:2" x14ac:dyDescent="0.25">
      <c r="A67" t="s">
        <v>178</v>
      </c>
      <c r="B67" t="s">
        <v>181</v>
      </c>
    </row>
    <row r="68" spans="1:2" x14ac:dyDescent="0.25">
      <c r="A68" t="s">
        <v>178</v>
      </c>
      <c r="B68" t="s">
        <v>182</v>
      </c>
    </row>
    <row r="69" spans="1:2" x14ac:dyDescent="0.25">
      <c r="A69" t="s">
        <v>178</v>
      </c>
      <c r="B69" t="s">
        <v>183</v>
      </c>
    </row>
    <row r="70" spans="1:2" x14ac:dyDescent="0.25">
      <c r="A70" t="s">
        <v>178</v>
      </c>
      <c r="B70" t="s">
        <v>184</v>
      </c>
    </row>
    <row r="71" spans="1:2" x14ac:dyDescent="0.25">
      <c r="A71" t="s">
        <v>178</v>
      </c>
      <c r="B71" t="s">
        <v>185</v>
      </c>
    </row>
    <row r="72" spans="1:2" x14ac:dyDescent="0.25">
      <c r="A72" t="s">
        <v>178</v>
      </c>
      <c r="B72" t="s">
        <v>186</v>
      </c>
    </row>
    <row r="73" spans="1:2" x14ac:dyDescent="0.25">
      <c r="A73" t="s">
        <v>178</v>
      </c>
      <c r="B73" t="s">
        <v>187</v>
      </c>
    </row>
    <row r="74" spans="1:2" x14ac:dyDescent="0.25">
      <c r="A74" t="s">
        <v>178</v>
      </c>
      <c r="B74" t="s">
        <v>188</v>
      </c>
    </row>
    <row r="75" spans="1:2" x14ac:dyDescent="0.25">
      <c r="A75" t="s">
        <v>178</v>
      </c>
      <c r="B75" t="s">
        <v>189</v>
      </c>
    </row>
    <row r="76" spans="1:2" x14ac:dyDescent="0.25">
      <c r="A76" t="s">
        <v>178</v>
      </c>
      <c r="B76" t="s">
        <v>190</v>
      </c>
    </row>
    <row r="77" spans="1:2" x14ac:dyDescent="0.25">
      <c r="A77" t="s">
        <v>178</v>
      </c>
      <c r="B77" t="s">
        <v>191</v>
      </c>
    </row>
    <row r="78" spans="1:2" x14ac:dyDescent="0.25">
      <c r="A78" t="s">
        <v>178</v>
      </c>
      <c r="B78" t="s">
        <v>192</v>
      </c>
    </row>
    <row r="79" spans="1:2" x14ac:dyDescent="0.25">
      <c r="A79" t="s">
        <v>178</v>
      </c>
      <c r="B79" t="s">
        <v>193</v>
      </c>
    </row>
    <row r="80" spans="1:2" x14ac:dyDescent="0.25">
      <c r="A80" t="s">
        <v>178</v>
      </c>
      <c r="B80" t="s">
        <v>194</v>
      </c>
    </row>
    <row r="81" spans="1:2" x14ac:dyDescent="0.25">
      <c r="A81" t="s">
        <v>178</v>
      </c>
      <c r="B81" t="s">
        <v>195</v>
      </c>
    </row>
    <row r="82" spans="1:2" x14ac:dyDescent="0.25">
      <c r="A82" t="s">
        <v>178</v>
      </c>
      <c r="B82" t="s">
        <v>196</v>
      </c>
    </row>
    <row r="83" spans="1:2" x14ac:dyDescent="0.25">
      <c r="A83" t="s">
        <v>178</v>
      </c>
      <c r="B83" t="s">
        <v>197</v>
      </c>
    </row>
    <row r="84" spans="1:2" x14ac:dyDescent="0.25">
      <c r="A84" t="s">
        <v>178</v>
      </c>
      <c r="B84" t="s">
        <v>198</v>
      </c>
    </row>
    <row r="85" spans="1:2" x14ac:dyDescent="0.25">
      <c r="A85" t="s">
        <v>199</v>
      </c>
      <c r="B85" t="s">
        <v>200</v>
      </c>
    </row>
    <row r="86" spans="1:2" x14ac:dyDescent="0.25">
      <c r="A86" t="s">
        <v>201</v>
      </c>
      <c r="B86" t="s">
        <v>202</v>
      </c>
    </row>
    <row r="87" spans="1:2" x14ac:dyDescent="0.25">
      <c r="A87" t="s">
        <v>203</v>
      </c>
      <c r="B87" t="s">
        <v>204</v>
      </c>
    </row>
    <row r="88" spans="1:2" x14ac:dyDescent="0.25">
      <c r="A88" t="s">
        <v>205</v>
      </c>
      <c r="B88" t="s">
        <v>206</v>
      </c>
    </row>
    <row r="89" spans="1:2" x14ac:dyDescent="0.25">
      <c r="A89" t="s">
        <v>207</v>
      </c>
      <c r="B89" t="s">
        <v>208</v>
      </c>
    </row>
    <row r="90" spans="1:2" x14ac:dyDescent="0.25">
      <c r="A90" t="s">
        <v>207</v>
      </c>
      <c r="B90" t="s">
        <v>209</v>
      </c>
    </row>
    <row r="91" spans="1:2" x14ac:dyDescent="0.25">
      <c r="A91" t="s">
        <v>210</v>
      </c>
      <c r="B91" t="s">
        <v>211</v>
      </c>
    </row>
    <row r="92" spans="1:2" x14ac:dyDescent="0.25">
      <c r="A92" t="s">
        <v>212</v>
      </c>
      <c r="B92" t="s">
        <v>213</v>
      </c>
    </row>
    <row r="93" spans="1:2" x14ac:dyDescent="0.25">
      <c r="A93" t="s">
        <v>212</v>
      </c>
      <c r="B93" t="s">
        <v>214</v>
      </c>
    </row>
    <row r="94" spans="1:2" x14ac:dyDescent="0.25">
      <c r="A94" t="s">
        <v>212</v>
      </c>
      <c r="B94" t="s">
        <v>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21" sqref="A21"/>
    </sheetView>
  </sheetViews>
  <sheetFormatPr defaultRowHeight="15" x14ac:dyDescent="0.25"/>
  <cols>
    <col min="1" max="1" width="123.5703125" customWidth="1"/>
  </cols>
  <sheetData>
    <row r="1" spans="1:1" ht="36.75" customHeight="1" x14ac:dyDescent="0.25">
      <c r="A1" s="11" t="s">
        <v>70</v>
      </c>
    </row>
    <row r="2" spans="1:1" ht="28.5" customHeight="1" x14ac:dyDescent="0.25">
      <c r="A2" s="12" t="s">
        <v>71</v>
      </c>
    </row>
    <row r="3" spans="1:1" ht="32.25" customHeight="1" x14ac:dyDescent="0.25">
      <c r="A3" s="12" t="s">
        <v>72</v>
      </c>
    </row>
    <row r="4" spans="1:1" ht="26.25" customHeight="1" x14ac:dyDescent="0.25">
      <c r="A4" s="12" t="s">
        <v>73</v>
      </c>
    </row>
    <row r="5" spans="1:1" ht="29.25" customHeight="1" x14ac:dyDescent="0.25">
      <c r="A5" s="12" t="s">
        <v>81</v>
      </c>
    </row>
    <row r="6" spans="1:1" ht="31.5" customHeight="1" x14ac:dyDescent="0.25">
      <c r="A6" s="12" t="s">
        <v>74</v>
      </c>
    </row>
  </sheetData>
  <pageMargins left="0.7" right="0.7" top="0.75" bottom="0.75" header="0.3" footer="0.3"/>
  <pageSetup paperSize="9" orientation="portrait" verticalDpi="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27"/>
  <sheetViews>
    <sheetView topLeftCell="A4" workbookViewId="0">
      <pane ySplit="1590" activePane="bottomLeft"/>
      <selection activeCell="A4" sqref="A4"/>
      <selection pane="bottomLeft" activeCell="A22" sqref="A22:XFD30"/>
    </sheetView>
  </sheetViews>
  <sheetFormatPr defaultRowHeight="15" x14ac:dyDescent="0.25"/>
  <cols>
    <col min="1" max="1" width="13.85546875" customWidth="1"/>
    <col min="2" max="3" width="9.28515625" bestFit="1" customWidth="1"/>
    <col min="4" max="4" width="10.7109375" bestFit="1" customWidth="1"/>
    <col min="5" max="16" width="9.28515625" bestFit="1" customWidth="1"/>
    <col min="17" max="22" width="10.140625" bestFit="1" customWidth="1"/>
  </cols>
  <sheetData>
    <row r="1" spans="1:22" x14ac:dyDescent="0.25">
      <c r="A1" s="1"/>
      <c r="B1" s="1"/>
      <c r="C1" s="1"/>
      <c r="D1" s="1"/>
      <c r="E1" s="1"/>
      <c r="F1" s="1"/>
      <c r="G1" s="1"/>
      <c r="H1" s="1"/>
      <c r="I1" s="1"/>
    </row>
    <row r="2" spans="1:22" x14ac:dyDescent="0.25">
      <c r="A2" s="1"/>
      <c r="B2" s="1"/>
      <c r="C2" s="1"/>
      <c r="D2" s="1"/>
      <c r="E2" s="1"/>
      <c r="F2" s="1"/>
      <c r="G2" s="1"/>
      <c r="H2" s="1"/>
      <c r="I2" s="1"/>
    </row>
    <row r="3" spans="1:22" x14ac:dyDescent="0.25">
      <c r="A3" s="2"/>
      <c r="B3" s="2"/>
      <c r="C3" s="2"/>
      <c r="D3" s="2"/>
      <c r="E3" s="2"/>
      <c r="F3" s="2"/>
      <c r="G3" s="2"/>
      <c r="H3" s="2"/>
      <c r="I3" s="2"/>
    </row>
    <row r="4" spans="1:22" x14ac:dyDescent="0.25">
      <c r="A4" t="s">
        <v>97</v>
      </c>
      <c r="B4" s="37" t="s">
        <v>3</v>
      </c>
      <c r="C4" s="4" t="s">
        <v>4</v>
      </c>
      <c r="D4" s="4" t="s">
        <v>4</v>
      </c>
      <c r="E4" s="4" t="s">
        <v>4</v>
      </c>
      <c r="F4" s="4" t="s">
        <v>4</v>
      </c>
      <c r="G4" s="4" t="s">
        <v>4</v>
      </c>
      <c r="H4" s="4" t="s">
        <v>4</v>
      </c>
      <c r="I4" s="19" t="s">
        <v>4</v>
      </c>
      <c r="J4" s="4" t="s">
        <v>5</v>
      </c>
      <c r="K4" s="4" t="s">
        <v>5</v>
      </c>
      <c r="L4" s="4" t="s">
        <v>5</v>
      </c>
      <c r="M4" s="4" t="s">
        <v>5</v>
      </c>
      <c r="N4" s="4" t="s">
        <v>5</v>
      </c>
      <c r="O4" s="4" t="s">
        <v>5</v>
      </c>
      <c r="P4" s="19" t="s">
        <v>5</v>
      </c>
      <c r="Q4" s="4" t="s">
        <v>22</v>
      </c>
      <c r="R4" s="4" t="s">
        <v>22</v>
      </c>
      <c r="S4" s="4" t="s">
        <v>22</v>
      </c>
      <c r="T4" s="4" t="s">
        <v>22</v>
      </c>
      <c r="U4" s="4" t="s">
        <v>22</v>
      </c>
      <c r="V4" s="19" t="s">
        <v>22</v>
      </c>
    </row>
    <row r="5" spans="1:22" ht="18" x14ac:dyDescent="0.35">
      <c r="A5" s="5" t="s">
        <v>93</v>
      </c>
      <c r="B5" s="38" t="s">
        <v>11</v>
      </c>
      <c r="C5" s="7" t="s">
        <v>11</v>
      </c>
      <c r="D5" s="7" t="s">
        <v>11</v>
      </c>
      <c r="E5" s="7" t="s">
        <v>11</v>
      </c>
      <c r="F5" s="7" t="s">
        <v>11</v>
      </c>
      <c r="G5" s="7" t="s">
        <v>11</v>
      </c>
      <c r="H5" s="7" t="s">
        <v>11</v>
      </c>
      <c r="I5" s="53" t="s">
        <v>11</v>
      </c>
      <c r="J5" s="7" t="s">
        <v>11</v>
      </c>
      <c r="K5" s="7" t="s">
        <v>11</v>
      </c>
      <c r="L5" s="7" t="s">
        <v>11</v>
      </c>
      <c r="M5" s="7" t="s">
        <v>11</v>
      </c>
      <c r="N5" s="7" t="s">
        <v>11</v>
      </c>
      <c r="O5" s="7" t="s">
        <v>11</v>
      </c>
      <c r="P5" s="53" t="s">
        <v>11</v>
      </c>
      <c r="Q5" s="7" t="s">
        <v>10</v>
      </c>
      <c r="R5" s="7" t="s">
        <v>10</v>
      </c>
      <c r="S5" s="7" t="s">
        <v>10</v>
      </c>
      <c r="T5" s="7" t="s">
        <v>10</v>
      </c>
      <c r="U5" s="7" t="s">
        <v>10</v>
      </c>
      <c r="V5" s="53" t="s">
        <v>10</v>
      </c>
    </row>
    <row r="6" spans="1:22" x14ac:dyDescent="0.25">
      <c r="A6" s="6" t="s">
        <v>30</v>
      </c>
      <c r="B6" s="39" t="s">
        <v>13</v>
      </c>
      <c r="C6" s="6" t="s">
        <v>14</v>
      </c>
      <c r="D6" s="6">
        <v>2009</v>
      </c>
      <c r="E6" s="6">
        <v>2010</v>
      </c>
      <c r="F6" s="6">
        <v>2011</v>
      </c>
      <c r="G6" s="6">
        <v>2012</v>
      </c>
      <c r="H6" s="6">
        <v>2013</v>
      </c>
      <c r="I6" s="23">
        <v>2014</v>
      </c>
      <c r="J6" s="6" t="s">
        <v>14</v>
      </c>
      <c r="K6" s="6">
        <v>2009</v>
      </c>
      <c r="L6" s="6">
        <v>2010</v>
      </c>
      <c r="M6" s="6">
        <v>2011</v>
      </c>
      <c r="N6" s="6">
        <v>2012</v>
      </c>
      <c r="O6" s="6">
        <v>2013</v>
      </c>
      <c r="P6" s="23">
        <v>2014</v>
      </c>
      <c r="Q6" s="6">
        <v>2009</v>
      </c>
      <c r="R6" s="6">
        <v>2010</v>
      </c>
      <c r="S6" s="6">
        <v>2011</v>
      </c>
      <c r="T6" s="6">
        <v>2012</v>
      </c>
      <c r="U6" s="6">
        <v>2013</v>
      </c>
      <c r="V6" s="23">
        <v>2014</v>
      </c>
    </row>
    <row r="7" spans="1:22" x14ac:dyDescent="0.25">
      <c r="A7" s="3" t="s">
        <v>0</v>
      </c>
      <c r="B7" s="39"/>
      <c r="C7" s="6"/>
      <c r="D7" s="6"/>
      <c r="E7" s="6"/>
      <c r="F7" s="6"/>
      <c r="G7" s="6"/>
      <c r="H7" s="6"/>
      <c r="I7" s="23"/>
      <c r="J7" s="6"/>
      <c r="K7" s="6"/>
      <c r="L7" s="6"/>
      <c r="M7" s="6"/>
      <c r="N7" s="6"/>
      <c r="O7" s="6"/>
      <c r="P7" s="23"/>
      <c r="Q7" s="6"/>
      <c r="R7" s="6"/>
      <c r="S7" s="6"/>
      <c r="T7" s="6"/>
      <c r="U7" s="6"/>
      <c r="V7" s="23"/>
    </row>
    <row r="8" spans="1:22" x14ac:dyDescent="0.25">
      <c r="A8" s="54" t="s">
        <v>230</v>
      </c>
      <c r="B8" s="40"/>
      <c r="C8" s="24"/>
      <c r="D8" s="24"/>
      <c r="E8" s="24"/>
      <c r="F8" s="24"/>
      <c r="G8" s="24"/>
      <c r="H8" s="24"/>
      <c r="I8" s="29"/>
      <c r="J8" s="25"/>
      <c r="K8" s="25"/>
      <c r="L8" s="25"/>
      <c r="M8" s="25"/>
      <c r="N8" s="25"/>
      <c r="O8" s="25"/>
      <c r="P8" s="26"/>
      <c r="Q8" s="25"/>
      <c r="R8" s="25"/>
      <c r="S8" s="25"/>
      <c r="T8" s="25"/>
      <c r="U8" s="25"/>
      <c r="V8" s="26"/>
    </row>
    <row r="9" spans="1:22" s="87" customFormat="1" x14ac:dyDescent="0.25">
      <c r="A9" s="84" t="s">
        <v>226</v>
      </c>
      <c r="B9" s="85">
        <v>189079</v>
      </c>
      <c r="C9" s="86">
        <v>12163</v>
      </c>
      <c r="D9" s="87">
        <v>66788</v>
      </c>
      <c r="E9" s="88">
        <v>60170</v>
      </c>
      <c r="F9" s="88">
        <v>57885</v>
      </c>
      <c r="G9" s="86">
        <v>58836</v>
      </c>
      <c r="H9" s="86">
        <v>70775</v>
      </c>
      <c r="I9" s="89">
        <v>62980</v>
      </c>
      <c r="J9" s="87">
        <v>85700</v>
      </c>
      <c r="K9" s="86">
        <v>74382</v>
      </c>
      <c r="L9" s="86">
        <v>68920</v>
      </c>
      <c r="M9" s="86">
        <v>65558</v>
      </c>
      <c r="N9" s="88">
        <v>67931</v>
      </c>
      <c r="O9" s="88">
        <v>79970</v>
      </c>
      <c r="P9" s="89">
        <v>70725</v>
      </c>
      <c r="Q9" s="96">
        <f>(K9/B9)*100</f>
        <v>39.339112222933267</v>
      </c>
      <c r="R9" s="96">
        <f>(L9/B9)*100</f>
        <v>36.45037259558174</v>
      </c>
      <c r="S9" s="96">
        <f>(M9/B9)*100</f>
        <v>34.672279840701506</v>
      </c>
      <c r="T9" s="96">
        <f t="shared" ref="T9:T10" si="0">(G9/B9)*100</f>
        <v>31.117152089867201</v>
      </c>
      <c r="U9" s="96">
        <f t="shared" ref="U9:U10" si="1">(H9/B9)*100</f>
        <v>37.431443999598052</v>
      </c>
      <c r="V9" s="97">
        <f t="shared" ref="V9:V10" si="2">(I9/B9)*100</f>
        <v>33.308828584877219</v>
      </c>
    </row>
    <row r="10" spans="1:22" s="87" customFormat="1" x14ac:dyDescent="0.25">
      <c r="A10" s="84" t="s">
        <v>227</v>
      </c>
      <c r="B10" s="85">
        <v>107388</v>
      </c>
      <c r="C10" s="86">
        <v>32542</v>
      </c>
      <c r="D10" s="86" t="s">
        <v>232</v>
      </c>
      <c r="E10" s="87">
        <v>37942</v>
      </c>
      <c r="F10" s="88">
        <f>39858+153</f>
        <v>40011</v>
      </c>
      <c r="G10" s="86">
        <v>57366</v>
      </c>
      <c r="H10" s="86">
        <v>64285</v>
      </c>
      <c r="I10" s="84">
        <v>66525</v>
      </c>
      <c r="J10" s="87">
        <v>85140</v>
      </c>
      <c r="K10" s="86" t="s">
        <v>232</v>
      </c>
      <c r="L10" s="86">
        <v>41232</v>
      </c>
      <c r="M10" s="86">
        <f>42702+153</f>
        <v>42855</v>
      </c>
      <c r="N10" s="88">
        <v>67666</v>
      </c>
      <c r="O10" s="88">
        <v>73330</v>
      </c>
      <c r="P10" s="84">
        <v>72493</v>
      </c>
      <c r="Q10" s="96"/>
      <c r="R10" s="96">
        <f>(L10/B10)*100</f>
        <v>38.395351435914627</v>
      </c>
      <c r="S10" s="96">
        <f>(M10/B10)*100</f>
        <v>39.906693485305624</v>
      </c>
      <c r="T10" s="96">
        <f t="shared" si="0"/>
        <v>53.419376466644323</v>
      </c>
      <c r="U10" s="96">
        <f t="shared" si="1"/>
        <v>59.862368234812081</v>
      </c>
      <c r="V10" s="97">
        <f t="shared" si="2"/>
        <v>61.948262375684436</v>
      </c>
    </row>
    <row r="11" spans="1:22" s="87" customFormat="1" x14ac:dyDescent="0.25">
      <c r="A11" s="89" t="s">
        <v>228</v>
      </c>
      <c r="B11" s="85">
        <v>440</v>
      </c>
      <c r="C11" s="87">
        <v>649</v>
      </c>
      <c r="D11" s="90">
        <v>601.71100000000001</v>
      </c>
      <c r="E11" s="90">
        <v>410.11200000000002</v>
      </c>
      <c r="F11" s="90">
        <v>354.42</v>
      </c>
      <c r="G11" s="90">
        <v>546.25350000000003</v>
      </c>
      <c r="H11" s="90">
        <v>571.47090000000003</v>
      </c>
      <c r="I11" s="91">
        <v>579.76199999999994</v>
      </c>
      <c r="J11" s="87">
        <v>649</v>
      </c>
      <c r="K11" s="90">
        <v>601.71100000000001</v>
      </c>
      <c r="L11" s="90">
        <v>410.11200000000002</v>
      </c>
      <c r="M11" s="90">
        <v>354.42</v>
      </c>
      <c r="N11" s="90">
        <v>546.25350000000003</v>
      </c>
      <c r="O11" s="90">
        <v>571.47090000000003</v>
      </c>
      <c r="P11" s="91">
        <v>579.76199999999994</v>
      </c>
      <c r="Q11" s="96">
        <f>(K11/B11)*100</f>
        <v>136.7525</v>
      </c>
      <c r="R11" s="96">
        <f>(L11/B11)*100</f>
        <v>93.207272727272724</v>
      </c>
      <c r="S11" s="96">
        <f>(M11/B11)*100</f>
        <v>80.55</v>
      </c>
      <c r="T11" s="96">
        <f>(N11/B11)*100</f>
        <v>124.14852272727272</v>
      </c>
      <c r="U11" s="96">
        <f>(O11/B11)*100</f>
        <v>129.87975</v>
      </c>
      <c r="V11" s="97">
        <f>(P11/B11)*100</f>
        <v>131.7640909090909</v>
      </c>
    </row>
    <row r="12" spans="1:22" s="87" customFormat="1" x14ac:dyDescent="0.25">
      <c r="A12" s="89" t="s">
        <v>229</v>
      </c>
      <c r="B12" s="85">
        <v>105739</v>
      </c>
      <c r="C12" s="88">
        <v>13371</v>
      </c>
      <c r="D12" s="87">
        <v>36100</v>
      </c>
      <c r="E12" s="87" t="s">
        <v>232</v>
      </c>
      <c r="F12" s="87" t="s">
        <v>232</v>
      </c>
      <c r="G12" s="87" t="s">
        <v>232</v>
      </c>
      <c r="H12" s="87" t="s">
        <v>232</v>
      </c>
      <c r="I12" s="84" t="s">
        <v>232</v>
      </c>
      <c r="J12" s="87">
        <v>48455</v>
      </c>
      <c r="K12" s="67">
        <v>36100</v>
      </c>
      <c r="L12" s="87" t="s">
        <v>232</v>
      </c>
      <c r="M12" s="87" t="s">
        <v>232</v>
      </c>
      <c r="N12" s="87" t="s">
        <v>232</v>
      </c>
      <c r="O12" s="87" t="s">
        <v>232</v>
      </c>
      <c r="P12" s="84" t="s">
        <v>232</v>
      </c>
      <c r="Q12" s="96">
        <f>(K12/B12)*100</f>
        <v>34.140667114309764</v>
      </c>
      <c r="R12" s="96"/>
      <c r="S12" s="96"/>
      <c r="T12" s="96"/>
      <c r="U12" s="96"/>
      <c r="V12" s="97"/>
    </row>
    <row r="13" spans="1:22" x14ac:dyDescent="0.25">
      <c r="A13" s="18"/>
      <c r="B13" s="36"/>
      <c r="I13" s="18"/>
      <c r="P13" s="18"/>
      <c r="Q13" s="92"/>
      <c r="R13" s="92"/>
      <c r="S13" s="92"/>
      <c r="T13" s="92"/>
      <c r="U13" s="92"/>
      <c r="V13" s="94"/>
    </row>
    <row r="14" spans="1:22" x14ac:dyDescent="0.25">
      <c r="A14" s="55" t="s">
        <v>231</v>
      </c>
      <c r="B14" s="36"/>
      <c r="I14" s="18"/>
      <c r="P14" s="18"/>
      <c r="Q14" s="92"/>
      <c r="R14" s="92"/>
      <c r="S14" s="92"/>
      <c r="T14" s="92"/>
      <c r="U14" s="92"/>
      <c r="V14" s="94"/>
    </row>
    <row r="15" spans="1:22" x14ac:dyDescent="0.25">
      <c r="A15" s="18" t="s">
        <v>172</v>
      </c>
      <c r="B15" s="36">
        <v>20517</v>
      </c>
      <c r="C15" s="93">
        <v>9556.8144811896036</v>
      </c>
      <c r="D15" s="93">
        <v>14560.537866237604</v>
      </c>
      <c r="E15" s="93">
        <v>10722.395271205203</v>
      </c>
      <c r="F15" s="93">
        <v>9797.7051983600049</v>
      </c>
      <c r="G15" s="93">
        <v>13753</v>
      </c>
      <c r="H15" s="93">
        <v>14881</v>
      </c>
      <c r="I15" s="95">
        <v>14562</v>
      </c>
      <c r="J15" s="93">
        <v>16768.443769420002</v>
      </c>
      <c r="K15" s="93">
        <v>14754.670963020004</v>
      </c>
      <c r="L15" s="93">
        <v>10865.354988540003</v>
      </c>
      <c r="M15" s="93">
        <v>9928.3362320000051</v>
      </c>
      <c r="N15" s="93">
        <v>13935.806444799999</v>
      </c>
      <c r="O15" s="93">
        <v>15078.51869298</v>
      </c>
      <c r="P15" s="95">
        <v>14756.176618020001</v>
      </c>
      <c r="Q15" s="92">
        <f t="shared" ref="Q15:Q20" si="3">(D15/B15)*100</f>
        <v>70.968162334832599</v>
      </c>
      <c r="R15" s="92">
        <f t="shared" ref="R15:R20" si="4">(E15/B15)*100</f>
        <v>52.261028762515004</v>
      </c>
      <c r="S15" s="92">
        <f t="shared" ref="S15:S20" si="5">(F15/B15)*100</f>
        <v>47.754082947604445</v>
      </c>
      <c r="T15" s="92">
        <f t="shared" ref="T15:T20" si="6">(G15/B15)*100</f>
        <v>67.032217185748394</v>
      </c>
      <c r="U15" s="92">
        <f t="shared" ref="U15:U20" si="7">(H15/B15)*100</f>
        <v>72.530096992737725</v>
      </c>
      <c r="V15" s="94">
        <f t="shared" ref="V15:V20" si="8">(I15/B15)*100</f>
        <v>70.975288784910077</v>
      </c>
    </row>
    <row r="16" spans="1:22" x14ac:dyDescent="0.25">
      <c r="A16" s="18" t="s">
        <v>173</v>
      </c>
      <c r="B16" s="36">
        <v>135732</v>
      </c>
      <c r="C16" s="93">
        <v>47786.963300000003</v>
      </c>
      <c r="D16" s="93">
        <v>47554.1532498288</v>
      </c>
      <c r="E16" s="93">
        <v>49348.266115537604</v>
      </c>
      <c r="F16" s="93">
        <v>50514.688149280002</v>
      </c>
      <c r="G16" s="93">
        <v>71817.297016352008</v>
      </c>
      <c r="H16" s="93">
        <v>80494</v>
      </c>
      <c r="I16" s="95">
        <v>81817</v>
      </c>
      <c r="J16" s="93">
        <v>102502.196295</v>
      </c>
      <c r="K16" s="93">
        <v>57295.239522999997</v>
      </c>
      <c r="L16" s="93">
        <v>52447.167354000005</v>
      </c>
      <c r="M16" s="93">
        <v>52956.219819999998</v>
      </c>
      <c r="N16" s="93">
        <v>82099.195644000007</v>
      </c>
      <c r="O16" s="93">
        <v>89376.470464999991</v>
      </c>
      <c r="P16" s="95">
        <v>87747.459852</v>
      </c>
      <c r="Q16" s="92">
        <f t="shared" si="3"/>
        <v>35.035329362146584</v>
      </c>
      <c r="R16" s="92">
        <f t="shared" si="4"/>
        <v>36.357134732809953</v>
      </c>
      <c r="S16" s="92">
        <f t="shared" si="5"/>
        <v>37.216491431114257</v>
      </c>
      <c r="T16" s="92">
        <f t="shared" si="6"/>
        <v>52.911102036625124</v>
      </c>
      <c r="U16" s="92">
        <f t="shared" si="7"/>
        <v>59.303627737011169</v>
      </c>
      <c r="V16" s="94">
        <f t="shared" si="8"/>
        <v>60.278342616332182</v>
      </c>
    </row>
    <row r="17" spans="1:22" x14ac:dyDescent="0.25">
      <c r="A17" s="18" t="s">
        <v>174</v>
      </c>
      <c r="B17" s="36">
        <v>201401</v>
      </c>
      <c r="C17" s="93">
        <v>21635.681278000011</v>
      </c>
      <c r="D17" s="93">
        <v>79368.67980315999</v>
      </c>
      <c r="E17" s="93">
        <v>67398.438669320021</v>
      </c>
      <c r="F17" s="93">
        <v>63996.365976000016</v>
      </c>
      <c r="G17" s="93">
        <v>67412.441582400003</v>
      </c>
      <c r="H17" s="93">
        <v>80054.790412840011</v>
      </c>
      <c r="I17" s="95">
        <v>72213</v>
      </c>
      <c r="J17" s="93">
        <v>95978.920166359996</v>
      </c>
      <c r="K17" s="93">
        <v>83463.67980315999</v>
      </c>
      <c r="L17" s="93">
        <v>75608.438669320021</v>
      </c>
      <c r="M17" s="93">
        <v>71669.365976000016</v>
      </c>
      <c r="N17" s="93">
        <v>76507.441582400003</v>
      </c>
      <c r="O17" s="93">
        <v>89249.790412840011</v>
      </c>
      <c r="P17" s="95">
        <v>80150.535187160014</v>
      </c>
      <c r="Q17" s="92">
        <f t="shared" si="3"/>
        <v>39.408284866093013</v>
      </c>
      <c r="R17" s="92">
        <f t="shared" si="4"/>
        <v>33.464798421715891</v>
      </c>
      <c r="S17" s="92">
        <f t="shared" si="5"/>
        <v>31.775594945407427</v>
      </c>
      <c r="T17" s="92">
        <f t="shared" si="6"/>
        <v>33.471751174224558</v>
      </c>
      <c r="U17" s="92">
        <f t="shared" si="7"/>
        <v>39.748953785154995</v>
      </c>
      <c r="V17" s="94">
        <f t="shared" si="8"/>
        <v>35.855333389605811</v>
      </c>
    </row>
    <row r="18" spans="1:22" x14ac:dyDescent="0.25">
      <c r="A18" s="18" t="s">
        <v>175</v>
      </c>
      <c r="B18" s="36">
        <v>14836</v>
      </c>
      <c r="C18" s="93">
        <v>9867.48</v>
      </c>
      <c r="D18" s="93">
        <v>9876.8653454800005</v>
      </c>
      <c r="E18" s="93">
        <v>7270.8851139600001</v>
      </c>
      <c r="F18" s="93">
        <v>6644.8134879999998</v>
      </c>
      <c r="G18" s="93">
        <v>9333.0939392000037</v>
      </c>
      <c r="H18" s="93">
        <v>10098.048526519999</v>
      </c>
      <c r="I18" s="95">
        <v>9878</v>
      </c>
      <c r="J18" s="93">
        <v>11229.437531079999</v>
      </c>
      <c r="K18" s="93">
        <v>9876.8653454800005</v>
      </c>
      <c r="L18" s="93">
        <v>7270.8851139600001</v>
      </c>
      <c r="M18" s="93">
        <v>6644.8134879999998</v>
      </c>
      <c r="N18" s="93">
        <v>9333.0939392000037</v>
      </c>
      <c r="O18" s="93">
        <v>10098.048526519999</v>
      </c>
      <c r="P18" s="95">
        <v>9878.1301394799975</v>
      </c>
      <c r="Q18" s="92">
        <f t="shared" si="3"/>
        <v>66.573640775680772</v>
      </c>
      <c r="R18" s="92">
        <f t="shared" si="4"/>
        <v>49.008392517929359</v>
      </c>
      <c r="S18" s="92">
        <f t="shared" si="5"/>
        <v>44.788443569695332</v>
      </c>
      <c r="T18" s="92">
        <f t="shared" si="6"/>
        <v>62.90842504179026</v>
      </c>
      <c r="U18" s="92">
        <f t="shared" si="7"/>
        <v>68.064495325694253</v>
      </c>
      <c r="V18" s="94">
        <f t="shared" si="8"/>
        <v>66.581288757077388</v>
      </c>
    </row>
    <row r="19" spans="1:22" x14ac:dyDescent="0.25">
      <c r="A19" s="18" t="s">
        <v>176</v>
      </c>
      <c r="B19" s="36">
        <v>24577</v>
      </c>
      <c r="C19" s="93">
        <v>15378.509999999998</v>
      </c>
      <c r="D19" s="93">
        <v>13575.792906047325</v>
      </c>
      <c r="E19" s="93">
        <v>10066.800621266912</v>
      </c>
      <c r="F19" s="93">
        <v>9389.334018118001</v>
      </c>
      <c r="G19" s="93">
        <v>12910.220343837205</v>
      </c>
      <c r="H19" s="93">
        <v>14189.243839602665</v>
      </c>
      <c r="I19" s="95">
        <v>13807</v>
      </c>
      <c r="J19" s="93">
        <v>15913.995230100001</v>
      </c>
      <c r="K19" s="93">
        <v>13975.249570099995</v>
      </c>
      <c r="L19" s="93">
        <v>10274.480354700001</v>
      </c>
      <c r="M19" s="93">
        <v>9395.068540000002</v>
      </c>
      <c r="N19" s="93">
        <v>13229.894180000005</v>
      </c>
      <c r="O19" s="93">
        <v>14312.353681899995</v>
      </c>
      <c r="P19" s="95">
        <v>13978.449496099993</v>
      </c>
      <c r="Q19" s="92">
        <f t="shared" si="3"/>
        <v>55.237795117578735</v>
      </c>
      <c r="R19" s="92">
        <f t="shared" si="4"/>
        <v>40.960249913605857</v>
      </c>
      <c r="S19" s="92">
        <f t="shared" si="5"/>
        <v>38.203743410985886</v>
      </c>
      <c r="T19" s="92">
        <f t="shared" si="6"/>
        <v>52.52968362223708</v>
      </c>
      <c r="U19" s="92">
        <f t="shared" si="7"/>
        <v>57.733831792337</v>
      </c>
      <c r="V19" s="94">
        <f t="shared" si="8"/>
        <v>56.178540912235022</v>
      </c>
    </row>
    <row r="20" spans="1:22" x14ac:dyDescent="0.25">
      <c r="A20" s="18" t="s">
        <v>177</v>
      </c>
      <c r="B20" s="36">
        <v>192377</v>
      </c>
      <c r="C20" s="93">
        <v>46545.999999999993</v>
      </c>
      <c r="D20" s="93">
        <v>83128.394120440003</v>
      </c>
      <c r="E20" s="93">
        <v>98543.305626560017</v>
      </c>
      <c r="F20" s="93">
        <v>90029.026267999987</v>
      </c>
      <c r="G20" s="93">
        <v>126447.22099120001</v>
      </c>
      <c r="H20" s="93">
        <v>136795.24831771999</v>
      </c>
      <c r="I20" s="95">
        <v>133872</v>
      </c>
      <c r="J20" s="93">
        <v>101891.84188924004</v>
      </c>
      <c r="K20" s="93">
        <v>83128.394120440003</v>
      </c>
      <c r="L20" s="93">
        <v>98543.305626560017</v>
      </c>
      <c r="M20" s="93">
        <v>90029.026267999987</v>
      </c>
      <c r="N20" s="93">
        <v>126447.22099120001</v>
      </c>
      <c r="O20" s="93">
        <v>136795.24831771999</v>
      </c>
      <c r="P20" s="95">
        <v>133871.58378328002</v>
      </c>
      <c r="Q20" s="92">
        <f t="shared" si="3"/>
        <v>43.211191629165654</v>
      </c>
      <c r="R20" s="92">
        <f t="shared" si="4"/>
        <v>51.224057775388957</v>
      </c>
      <c r="S20" s="92">
        <f t="shared" si="5"/>
        <v>46.798227578140832</v>
      </c>
      <c r="T20" s="92">
        <f t="shared" si="6"/>
        <v>65.72886623203398</v>
      </c>
      <c r="U20" s="92">
        <f t="shared" si="7"/>
        <v>71.107901837392191</v>
      </c>
      <c r="V20" s="94">
        <f t="shared" si="8"/>
        <v>69.588360354928085</v>
      </c>
    </row>
    <row r="21" spans="1:22" x14ac:dyDescent="0.25">
      <c r="A21" s="18"/>
      <c r="B21" s="36"/>
      <c r="I21" s="18"/>
      <c r="P21" s="18"/>
      <c r="Q21" s="92"/>
      <c r="R21" s="92"/>
      <c r="S21" s="92"/>
      <c r="T21" s="92"/>
      <c r="U21" s="92"/>
      <c r="V21" s="94"/>
    </row>
    <row r="22" spans="1:22" ht="17.25" x14ac:dyDescent="0.35">
      <c r="A22" s="9" t="s">
        <v>25</v>
      </c>
    </row>
    <row r="23" spans="1:22" ht="16.5" x14ac:dyDescent="0.3">
      <c r="A23" s="10" t="s">
        <v>75</v>
      </c>
    </row>
    <row r="24" spans="1:22" ht="16.5" x14ac:dyDescent="0.3">
      <c r="A24" s="10" t="s">
        <v>26</v>
      </c>
    </row>
    <row r="25" spans="1:22" ht="18" x14ac:dyDescent="0.35">
      <c r="A25" s="10" t="s">
        <v>27</v>
      </c>
    </row>
    <row r="26" spans="1:22" ht="18" x14ac:dyDescent="0.35">
      <c r="A26" s="10" t="s">
        <v>76</v>
      </c>
    </row>
    <row r="27" spans="1:22" ht="18" x14ac:dyDescent="0.35">
      <c r="A27" s="10" t="s">
        <v>28</v>
      </c>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3:BA27"/>
  <sheetViews>
    <sheetView zoomScale="90" zoomScaleNormal="90" workbookViewId="0">
      <selection activeCell="A22" sqref="A22:XFD30"/>
    </sheetView>
  </sheetViews>
  <sheetFormatPr defaultRowHeight="15" x14ac:dyDescent="0.25"/>
  <cols>
    <col min="1" max="1" width="11.5703125" customWidth="1"/>
    <col min="2" max="2" width="20" bestFit="1" customWidth="1"/>
    <col min="3" max="3" width="7.7109375" bestFit="1" customWidth="1"/>
    <col min="4" max="4" width="20.5703125" bestFit="1" customWidth="1"/>
    <col min="5" max="5" width="7.7109375" style="18" bestFit="1" customWidth="1"/>
    <col min="6" max="6" width="20" bestFit="1" customWidth="1"/>
    <col min="7" max="7" width="8.140625" customWidth="1"/>
    <col min="8" max="8" width="20.5703125" bestFit="1" customWidth="1"/>
    <col min="9" max="9" width="5" bestFit="1" customWidth="1"/>
    <col min="10" max="10" width="20" bestFit="1" customWidth="1"/>
    <col min="11" max="11" width="7.85546875" customWidth="1"/>
    <col min="12" max="12" width="20.5703125" bestFit="1" customWidth="1"/>
    <col min="13" max="13" width="5" bestFit="1" customWidth="1"/>
    <col min="14" max="14" width="20" bestFit="1" customWidth="1"/>
    <col min="15" max="15" width="6" bestFit="1" customWidth="1"/>
    <col min="16" max="16" width="20.5703125" bestFit="1" customWidth="1"/>
    <col min="17" max="17" width="5" bestFit="1" customWidth="1"/>
    <col min="18" max="18" width="20" bestFit="1" customWidth="1"/>
    <col min="19" max="19" width="6" bestFit="1" customWidth="1"/>
    <col min="20" max="20" width="20.5703125" bestFit="1" customWidth="1"/>
    <col min="21" max="21" width="5" bestFit="1" customWidth="1"/>
    <col min="22" max="22" width="20" bestFit="1" customWidth="1"/>
    <col min="23" max="23" width="6" bestFit="1" customWidth="1"/>
    <col min="24" max="24" width="20.5703125" bestFit="1" customWidth="1"/>
    <col min="25" max="25" width="5" bestFit="1" customWidth="1"/>
    <col min="26" max="26" width="20" bestFit="1" customWidth="1"/>
    <col min="27" max="27" width="6" bestFit="1" customWidth="1"/>
    <col min="28" max="28" width="20.5703125" bestFit="1" customWidth="1"/>
    <col min="29" max="29" width="5" bestFit="1" customWidth="1"/>
  </cols>
  <sheetData>
    <row r="3" spans="1:53" x14ac:dyDescent="0.25">
      <c r="A3" s="18" t="s">
        <v>87</v>
      </c>
      <c r="B3" s="272" t="s">
        <v>84</v>
      </c>
      <c r="C3" s="272"/>
      <c r="D3" s="272" t="s">
        <v>85</v>
      </c>
      <c r="E3" s="273"/>
      <c r="F3" s="271" t="s">
        <v>84</v>
      </c>
      <c r="G3" s="272"/>
      <c r="H3" s="272" t="s">
        <v>85</v>
      </c>
      <c r="I3" s="273"/>
      <c r="J3" s="271" t="s">
        <v>84</v>
      </c>
      <c r="K3" s="272"/>
      <c r="L3" s="272" t="s">
        <v>85</v>
      </c>
      <c r="M3" s="273"/>
      <c r="N3" s="271" t="s">
        <v>84</v>
      </c>
      <c r="O3" s="272"/>
      <c r="P3" s="272" t="s">
        <v>85</v>
      </c>
      <c r="Q3" s="273"/>
      <c r="R3" s="271" t="s">
        <v>84</v>
      </c>
      <c r="S3" s="272"/>
      <c r="T3" s="272" t="s">
        <v>85</v>
      </c>
      <c r="U3" s="273"/>
      <c r="V3" s="271" t="s">
        <v>84</v>
      </c>
      <c r="W3" s="272"/>
      <c r="X3" s="272" t="s">
        <v>85</v>
      </c>
      <c r="Y3" s="273"/>
      <c r="Z3" s="271" t="s">
        <v>84</v>
      </c>
      <c r="AA3" s="272"/>
      <c r="AB3" s="272" t="s">
        <v>85</v>
      </c>
      <c r="AC3" s="273"/>
    </row>
    <row r="4" spans="1:53" x14ac:dyDescent="0.25">
      <c r="A4" s="18" t="s">
        <v>86</v>
      </c>
      <c r="B4" s="7" t="s">
        <v>23</v>
      </c>
      <c r="C4" s="4" t="s">
        <v>6</v>
      </c>
      <c r="D4" s="7" t="s">
        <v>23</v>
      </c>
      <c r="E4" s="19" t="s">
        <v>6</v>
      </c>
      <c r="F4" s="7" t="s">
        <v>23</v>
      </c>
      <c r="G4" s="4" t="s">
        <v>6</v>
      </c>
      <c r="H4" s="7" t="s">
        <v>23</v>
      </c>
      <c r="I4" s="19" t="s">
        <v>6</v>
      </c>
      <c r="J4" s="7" t="s">
        <v>23</v>
      </c>
      <c r="K4" s="4" t="s">
        <v>6</v>
      </c>
      <c r="L4" s="7" t="s">
        <v>23</v>
      </c>
      <c r="M4" s="19" t="s">
        <v>6</v>
      </c>
      <c r="N4" s="7" t="s">
        <v>23</v>
      </c>
      <c r="O4" s="4" t="s">
        <v>6</v>
      </c>
      <c r="P4" s="7" t="s">
        <v>23</v>
      </c>
      <c r="Q4" s="19" t="s">
        <v>6</v>
      </c>
      <c r="R4" s="7" t="s">
        <v>23</v>
      </c>
      <c r="S4" s="4" t="s">
        <v>6</v>
      </c>
      <c r="T4" s="7" t="s">
        <v>23</v>
      </c>
      <c r="U4" s="19" t="s">
        <v>6</v>
      </c>
      <c r="V4" s="7" t="s">
        <v>23</v>
      </c>
      <c r="W4" s="4" t="s">
        <v>6</v>
      </c>
      <c r="X4" s="7" t="s">
        <v>23</v>
      </c>
      <c r="Y4" s="19" t="s">
        <v>6</v>
      </c>
      <c r="Z4" s="7" t="s">
        <v>23</v>
      </c>
      <c r="AA4" s="4" t="s">
        <v>6</v>
      </c>
      <c r="AB4" s="7" t="s">
        <v>23</v>
      </c>
      <c r="AC4" s="19" t="s">
        <v>6</v>
      </c>
      <c r="AD4" s="7"/>
      <c r="AE4" s="4"/>
      <c r="AF4" s="7"/>
      <c r="AG4" s="4"/>
      <c r="AH4" s="7"/>
      <c r="AI4" s="4"/>
      <c r="AJ4" s="7"/>
      <c r="AK4" s="4"/>
      <c r="AL4" s="7"/>
      <c r="AM4" s="4"/>
      <c r="AN4" s="7"/>
      <c r="AO4" s="4"/>
      <c r="AP4" s="7"/>
      <c r="AQ4" s="4"/>
      <c r="AR4" s="7"/>
      <c r="AS4" s="4"/>
      <c r="AT4" s="7"/>
      <c r="AU4" s="4"/>
      <c r="AV4" s="7"/>
      <c r="AW4" s="4"/>
      <c r="AX4" s="7"/>
      <c r="AY4" s="4"/>
      <c r="AZ4" s="7"/>
      <c r="BA4" s="4"/>
    </row>
    <row r="5" spans="1:53" ht="18" x14ac:dyDescent="0.35">
      <c r="A5" s="27" t="s">
        <v>63</v>
      </c>
      <c r="B5" s="13" t="s">
        <v>11</v>
      </c>
      <c r="C5" s="7" t="s">
        <v>12</v>
      </c>
      <c r="D5" s="13" t="s">
        <v>11</v>
      </c>
      <c r="E5" s="53" t="s">
        <v>12</v>
      </c>
      <c r="F5" s="13" t="s">
        <v>11</v>
      </c>
      <c r="G5" s="7" t="s">
        <v>12</v>
      </c>
      <c r="H5" s="13" t="s">
        <v>11</v>
      </c>
      <c r="I5" s="20" t="s">
        <v>12</v>
      </c>
      <c r="J5" s="13" t="s">
        <v>11</v>
      </c>
      <c r="K5" s="7" t="s">
        <v>12</v>
      </c>
      <c r="L5" s="13" t="s">
        <v>11</v>
      </c>
      <c r="M5" s="20" t="s">
        <v>12</v>
      </c>
      <c r="N5" s="13" t="s">
        <v>11</v>
      </c>
      <c r="O5" s="7" t="s">
        <v>12</v>
      </c>
      <c r="P5" s="13" t="s">
        <v>11</v>
      </c>
      <c r="Q5" s="20" t="s">
        <v>12</v>
      </c>
      <c r="R5" s="13" t="s">
        <v>11</v>
      </c>
      <c r="S5" s="7" t="s">
        <v>12</v>
      </c>
      <c r="T5" s="13" t="s">
        <v>11</v>
      </c>
      <c r="U5" s="20" t="s">
        <v>12</v>
      </c>
      <c r="V5" s="13" t="s">
        <v>11</v>
      </c>
      <c r="W5" s="7" t="s">
        <v>12</v>
      </c>
      <c r="X5" s="13" t="s">
        <v>11</v>
      </c>
      <c r="Y5" s="20" t="s">
        <v>12</v>
      </c>
      <c r="Z5" s="13" t="s">
        <v>11</v>
      </c>
      <c r="AA5" s="7" t="s">
        <v>12</v>
      </c>
      <c r="AB5" s="13" t="s">
        <v>11</v>
      </c>
      <c r="AC5" s="20" t="s">
        <v>12</v>
      </c>
      <c r="AD5" s="6"/>
      <c r="AE5" s="7"/>
      <c r="AF5" s="6"/>
      <c r="AG5" s="7"/>
      <c r="AH5" s="6"/>
      <c r="AI5" s="7"/>
      <c r="AJ5" s="6"/>
      <c r="AK5" s="7"/>
      <c r="AL5" s="6"/>
      <c r="AM5" s="7"/>
      <c r="AN5" s="6"/>
      <c r="AO5" s="7"/>
      <c r="AP5" s="6"/>
      <c r="AQ5" s="7"/>
      <c r="AR5" s="6"/>
      <c r="AS5" s="7"/>
      <c r="AT5" s="6"/>
      <c r="AU5" s="7"/>
      <c r="AV5" s="6"/>
      <c r="AW5" s="7"/>
      <c r="AX5" s="6"/>
      <c r="AY5" s="7"/>
      <c r="AZ5" s="6"/>
      <c r="BA5" s="7"/>
    </row>
    <row r="6" spans="1:53" x14ac:dyDescent="0.25">
      <c r="A6" s="23" t="s">
        <v>30</v>
      </c>
      <c r="B6" s="13" t="s">
        <v>14</v>
      </c>
      <c r="C6" s="13" t="s">
        <v>14</v>
      </c>
      <c r="D6" s="13" t="s">
        <v>14</v>
      </c>
      <c r="E6" s="21" t="s">
        <v>14</v>
      </c>
      <c r="F6" s="13">
        <v>2009</v>
      </c>
      <c r="G6" s="14">
        <v>2009</v>
      </c>
      <c r="H6" s="13">
        <v>2009</v>
      </c>
      <c r="I6" s="22">
        <v>2009</v>
      </c>
      <c r="J6" s="13">
        <v>2010</v>
      </c>
      <c r="K6" s="14">
        <v>2010</v>
      </c>
      <c r="L6" s="13">
        <v>2010</v>
      </c>
      <c r="M6" s="22">
        <v>2010</v>
      </c>
      <c r="N6" s="13">
        <v>2011</v>
      </c>
      <c r="O6" s="14">
        <v>2011</v>
      </c>
      <c r="P6" s="13">
        <v>2011</v>
      </c>
      <c r="Q6" s="22">
        <v>2011</v>
      </c>
      <c r="R6" s="13">
        <v>2012</v>
      </c>
      <c r="S6" s="14">
        <v>2012</v>
      </c>
      <c r="T6" s="13">
        <v>2012</v>
      </c>
      <c r="U6" s="22">
        <v>2012</v>
      </c>
      <c r="V6" s="13">
        <v>2013</v>
      </c>
      <c r="W6" s="14">
        <v>2013</v>
      </c>
      <c r="X6" s="13">
        <v>2013</v>
      </c>
      <c r="Y6" s="22">
        <v>2013</v>
      </c>
      <c r="Z6" s="13">
        <v>2014</v>
      </c>
      <c r="AA6" s="14">
        <v>2014</v>
      </c>
      <c r="AB6" s="13">
        <v>2014</v>
      </c>
      <c r="AC6" s="22">
        <v>2014</v>
      </c>
      <c r="AD6" s="6"/>
      <c r="AF6" s="6"/>
      <c r="AH6" s="6"/>
      <c r="AJ6" s="6"/>
      <c r="AL6" s="6"/>
      <c r="AN6" s="6"/>
      <c r="AO6" s="6"/>
      <c r="AP6" s="6"/>
      <c r="AR6" s="6"/>
      <c r="AT6" s="6"/>
      <c r="AV6" s="6"/>
      <c r="AX6" s="6"/>
      <c r="AZ6" s="6"/>
    </row>
    <row r="7" spans="1:53" x14ac:dyDescent="0.25">
      <c r="A7" s="28" t="s">
        <v>0</v>
      </c>
      <c r="B7" s="13"/>
      <c r="C7" s="13"/>
      <c r="D7" s="13"/>
      <c r="E7" s="21"/>
      <c r="F7" s="13"/>
      <c r="G7" s="14"/>
      <c r="H7" s="14"/>
      <c r="I7" s="22"/>
      <c r="J7" s="13"/>
      <c r="K7" s="14"/>
      <c r="L7" s="14"/>
      <c r="M7" s="22"/>
      <c r="N7" s="13"/>
      <c r="O7" s="14"/>
      <c r="P7" s="14"/>
      <c r="Q7" s="22"/>
      <c r="R7" s="13"/>
      <c r="S7" s="14"/>
      <c r="T7" s="14"/>
      <c r="U7" s="22"/>
      <c r="V7" s="13"/>
      <c r="W7" s="14"/>
      <c r="X7" s="14"/>
      <c r="Y7" s="22"/>
      <c r="Z7" s="6"/>
      <c r="AA7" s="6"/>
      <c r="AB7" s="6"/>
      <c r="AC7" s="18"/>
      <c r="AD7" s="6"/>
      <c r="AF7" s="6"/>
      <c r="AH7" s="6"/>
      <c r="AJ7" s="6"/>
      <c r="AL7" s="6"/>
      <c r="AN7" s="6"/>
      <c r="AO7" s="6"/>
      <c r="AP7" s="6"/>
      <c r="AR7" s="6"/>
      <c r="AT7" s="6"/>
      <c r="AV7" s="6"/>
      <c r="AX7" s="6"/>
      <c r="AZ7" s="6"/>
    </row>
    <row r="8" spans="1:53" s="60" customFormat="1" x14ac:dyDescent="0.25">
      <c r="A8" s="57" t="s">
        <v>230</v>
      </c>
      <c r="B8" s="58"/>
      <c r="C8" s="58"/>
      <c r="D8" s="58"/>
      <c r="E8" s="59"/>
      <c r="F8" s="58"/>
      <c r="G8" s="58"/>
      <c r="H8" s="58"/>
      <c r="I8" s="59"/>
      <c r="J8" s="58"/>
      <c r="K8" s="58"/>
      <c r="L8" s="58"/>
      <c r="M8" s="59"/>
      <c r="N8" s="58"/>
      <c r="O8" s="58"/>
      <c r="P8" s="58"/>
      <c r="Q8" s="59"/>
      <c r="R8" s="58"/>
      <c r="S8" s="58"/>
      <c r="T8" s="58"/>
      <c r="U8" s="59"/>
      <c r="V8" s="58"/>
      <c r="W8" s="58"/>
      <c r="X8" s="58"/>
      <c r="Y8" s="59"/>
      <c r="Z8" s="58"/>
      <c r="AA8" s="58"/>
      <c r="AB8" s="58"/>
      <c r="AC8" s="59"/>
    </row>
    <row r="9" spans="1:53" x14ac:dyDescent="0.25">
      <c r="A9" s="23" t="s">
        <v>226</v>
      </c>
      <c r="B9">
        <v>74600</v>
      </c>
      <c r="C9" s="62">
        <f>-LN(('1. Escapement Biomass'!J9-'1. Fishing impacts'!B9)/'1. Escapement Biomass'!J9)</f>
        <v>2.0439077172854456</v>
      </c>
      <c r="D9" s="56" t="s">
        <v>233</v>
      </c>
      <c r="E9" s="56" t="s">
        <v>233</v>
      </c>
      <c r="F9">
        <v>0</v>
      </c>
      <c r="G9" s="62">
        <f>-LN(('1. Escapement Biomass'!K9-'1. Fishing impacts'!F9)/'1. Escapement Biomass'!K9)</f>
        <v>0</v>
      </c>
      <c r="H9" s="56" t="s">
        <v>233</v>
      </c>
      <c r="I9" s="56" t="s">
        <v>233</v>
      </c>
      <c r="J9">
        <v>0</v>
      </c>
      <c r="K9" s="62">
        <f>-LN(('1. Escapement Biomass'!L9-'1. Fishing impacts'!J9)/'1. Escapement Biomass'!L9)</f>
        <v>0</v>
      </c>
      <c r="L9" s="56" t="s">
        <v>233</v>
      </c>
      <c r="M9" s="56" t="s">
        <v>233</v>
      </c>
      <c r="N9">
        <v>0</v>
      </c>
      <c r="O9" s="62">
        <f>-LN(('1. Escapement Biomass'!M9-'1. Fishing impacts'!N9)/'1. Escapement Biomass'!M9)</f>
        <v>0</v>
      </c>
      <c r="P9" s="56" t="s">
        <v>233</v>
      </c>
      <c r="Q9" s="56" t="s">
        <v>233</v>
      </c>
      <c r="R9">
        <v>0</v>
      </c>
      <c r="S9" s="62">
        <f>-LN(('1. Escapement Biomass'!N9-'1. Fishing impacts'!R9)/'1. Escapement Biomass'!N9)</f>
        <v>0</v>
      </c>
      <c r="T9" s="56" t="s">
        <v>233</v>
      </c>
      <c r="U9" s="56" t="s">
        <v>233</v>
      </c>
      <c r="V9">
        <v>0</v>
      </c>
      <c r="W9" s="62">
        <f>-LN(('1. Escapement Biomass'!O9-'1. Fishing impacts'!V9)/'1. Escapement Biomass'!O9)</f>
        <v>0</v>
      </c>
      <c r="X9" s="56" t="s">
        <v>233</v>
      </c>
      <c r="Y9" s="56" t="s">
        <v>233</v>
      </c>
      <c r="Z9">
        <v>0</v>
      </c>
      <c r="AA9" s="62">
        <f>-LN(('1. Escapement Biomass'!P9-'1. Fishing impacts'!Z9)/'1. Escapement Biomass'!P9)</f>
        <v>0</v>
      </c>
      <c r="AB9" s="56" t="s">
        <v>233</v>
      </c>
      <c r="AC9" s="56" t="s">
        <v>233</v>
      </c>
    </row>
    <row r="10" spans="1:53" x14ac:dyDescent="0.25">
      <c r="A10" s="23" t="s">
        <v>227</v>
      </c>
      <c r="B10">
        <v>44239</v>
      </c>
      <c r="C10" s="62">
        <f>-LN(('1. Escapement Biomass'!J10-'1. Fishing impacts'!B10)/'1. Escapement Biomass'!J10)</f>
        <v>0.73314244777239301</v>
      </c>
      <c r="D10" s="56" t="s">
        <v>233</v>
      </c>
      <c r="E10" s="56" t="s">
        <v>233</v>
      </c>
      <c r="F10">
        <v>0</v>
      </c>
      <c r="G10" s="62">
        <v>0</v>
      </c>
      <c r="H10" s="56" t="s">
        <v>233</v>
      </c>
      <c r="I10" s="56" t="s">
        <v>233</v>
      </c>
      <c r="J10">
        <v>0</v>
      </c>
      <c r="K10" s="62">
        <f>-LN(('1. Escapement Biomass'!L10-'1. Fishing impacts'!J10)/'1. Escapement Biomass'!L10)</f>
        <v>0</v>
      </c>
      <c r="L10" s="56" t="s">
        <v>233</v>
      </c>
      <c r="M10" s="56" t="s">
        <v>233</v>
      </c>
      <c r="N10">
        <v>0</v>
      </c>
      <c r="O10" s="62">
        <f>-LN(('1. Escapement Biomass'!M10-'1. Fishing impacts'!N10)/'1. Escapement Biomass'!M10)</f>
        <v>0</v>
      </c>
      <c r="P10" s="56" t="s">
        <v>233</v>
      </c>
      <c r="Q10" s="56" t="s">
        <v>233</v>
      </c>
      <c r="R10">
        <v>0</v>
      </c>
      <c r="S10" s="62">
        <f>-LN(('1. Escapement Biomass'!N10-'1. Fishing impacts'!R10)/'1. Escapement Biomass'!N10)</f>
        <v>0</v>
      </c>
      <c r="T10" s="56" t="s">
        <v>233</v>
      </c>
      <c r="U10" s="56" t="s">
        <v>233</v>
      </c>
      <c r="V10">
        <v>0</v>
      </c>
      <c r="W10" s="62">
        <f>-LN(('1. Escapement Biomass'!O10-'1. Fishing impacts'!V10)/'1. Escapement Biomass'!O10)</f>
        <v>0</v>
      </c>
      <c r="X10" s="56" t="s">
        <v>233</v>
      </c>
      <c r="Y10" s="56" t="s">
        <v>233</v>
      </c>
      <c r="Z10">
        <v>0</v>
      </c>
      <c r="AA10" s="62">
        <f>-LN(('1. Escapement Biomass'!P10-'1. Fishing impacts'!Z10)/'1. Escapement Biomass'!P10)</f>
        <v>0</v>
      </c>
      <c r="AB10" s="56" t="s">
        <v>233</v>
      </c>
      <c r="AC10" s="56" t="s">
        <v>233</v>
      </c>
    </row>
    <row r="11" spans="1:53" x14ac:dyDescent="0.25">
      <c r="A11" s="30" t="s">
        <v>228</v>
      </c>
      <c r="B11">
        <v>0</v>
      </c>
      <c r="C11" s="62">
        <f>-LN(('1. Escapement Biomass'!J11-'1. Fishing impacts'!B11)/'1. Escapement Biomass'!J11)</f>
        <v>0</v>
      </c>
      <c r="D11" s="56" t="s">
        <v>233</v>
      </c>
      <c r="E11" s="56" t="s">
        <v>233</v>
      </c>
      <c r="F11">
        <v>0</v>
      </c>
      <c r="G11" s="62">
        <f>-LN(('1. Escapement Biomass'!K11-'1. Fishing impacts'!F11)/'1. Escapement Biomass'!K11)</f>
        <v>0</v>
      </c>
      <c r="H11" s="56" t="s">
        <v>233</v>
      </c>
      <c r="I11" s="56" t="s">
        <v>233</v>
      </c>
      <c r="J11">
        <v>0</v>
      </c>
      <c r="K11" s="62">
        <f>-LN(('1. Escapement Biomass'!L11-'1. Fishing impacts'!J11)/'1. Escapement Biomass'!L11)</f>
        <v>0</v>
      </c>
      <c r="L11" s="56" t="s">
        <v>233</v>
      </c>
      <c r="M11" s="56" t="s">
        <v>233</v>
      </c>
      <c r="N11">
        <v>0</v>
      </c>
      <c r="O11" s="62">
        <f>-LN(('1. Escapement Biomass'!M11-'1. Fishing impacts'!N11)/'1. Escapement Biomass'!M11)</f>
        <v>0</v>
      </c>
      <c r="P11" s="56" t="s">
        <v>233</v>
      </c>
      <c r="Q11" s="56" t="s">
        <v>233</v>
      </c>
      <c r="R11">
        <v>0</v>
      </c>
      <c r="S11" s="62">
        <f>-LN(('1. Escapement Biomass'!N11-'1. Fishing impacts'!R11)/'1. Escapement Biomass'!N11)</f>
        <v>0</v>
      </c>
      <c r="T11" s="56" t="s">
        <v>233</v>
      </c>
      <c r="U11" s="56" t="s">
        <v>233</v>
      </c>
      <c r="V11">
        <v>0</v>
      </c>
      <c r="W11" s="62">
        <f>-LN(('1. Escapement Biomass'!O11-'1. Fishing impacts'!V11)/'1. Escapement Biomass'!O11)</f>
        <v>0</v>
      </c>
      <c r="X11" s="56" t="s">
        <v>233</v>
      </c>
      <c r="Y11" s="56" t="s">
        <v>233</v>
      </c>
      <c r="Z11">
        <v>0</v>
      </c>
      <c r="AA11" s="62">
        <f>-LN(('1. Escapement Biomass'!P11-'1. Fishing impacts'!Z11)/'1. Escapement Biomass'!P11)</f>
        <v>0</v>
      </c>
      <c r="AB11" s="56" t="s">
        <v>233</v>
      </c>
      <c r="AC11" s="56" t="s">
        <v>233</v>
      </c>
    </row>
    <row r="12" spans="1:53" x14ac:dyDescent="0.25">
      <c r="A12" s="30" t="s">
        <v>229</v>
      </c>
      <c r="B12">
        <v>35084</v>
      </c>
      <c r="C12" s="62">
        <f>-LN(('1. Escapement Biomass'!J12-'1. Fishing impacts'!B12)/'1. Escapement Biomass'!J12)</f>
        <v>1.2875473495539849</v>
      </c>
      <c r="D12" s="56" t="s">
        <v>233</v>
      </c>
      <c r="E12" s="56" t="s">
        <v>233</v>
      </c>
      <c r="F12">
        <v>0</v>
      </c>
      <c r="G12" s="62">
        <f>-LN(('1. Escapement Biomass'!K12-'1. Fishing impacts'!F12)/'1. Escapement Biomass'!K12)</f>
        <v>0</v>
      </c>
      <c r="H12" s="56" t="s">
        <v>233</v>
      </c>
      <c r="I12" s="56" t="s">
        <v>233</v>
      </c>
      <c r="J12">
        <v>0</v>
      </c>
      <c r="K12" s="62">
        <v>0</v>
      </c>
      <c r="L12" s="56" t="s">
        <v>233</v>
      </c>
      <c r="M12" s="56" t="s">
        <v>233</v>
      </c>
      <c r="N12">
        <v>0</v>
      </c>
      <c r="O12" s="62">
        <v>0</v>
      </c>
      <c r="P12" s="56" t="s">
        <v>233</v>
      </c>
      <c r="Q12" s="56" t="s">
        <v>233</v>
      </c>
      <c r="R12">
        <v>0</v>
      </c>
      <c r="S12" s="62">
        <v>0</v>
      </c>
      <c r="T12" s="56" t="s">
        <v>233</v>
      </c>
      <c r="U12" s="56" t="s">
        <v>233</v>
      </c>
      <c r="V12">
        <v>0</v>
      </c>
      <c r="W12" s="62">
        <v>0</v>
      </c>
      <c r="X12" s="56" t="s">
        <v>233</v>
      </c>
      <c r="Y12" s="56" t="s">
        <v>233</v>
      </c>
      <c r="Z12">
        <v>0</v>
      </c>
      <c r="AA12" s="62">
        <v>0</v>
      </c>
      <c r="AB12" s="56" t="s">
        <v>233</v>
      </c>
      <c r="AC12" s="56" t="s">
        <v>233</v>
      </c>
    </row>
    <row r="13" spans="1:53" x14ac:dyDescent="0.25">
      <c r="A13" s="18"/>
      <c r="I13" s="18"/>
      <c r="M13" s="18"/>
      <c r="Q13" s="18"/>
      <c r="U13" s="18"/>
      <c r="Y13" s="18"/>
      <c r="AC13" s="18"/>
    </row>
    <row r="14" spans="1:53" s="60" customFormat="1" x14ac:dyDescent="0.25">
      <c r="A14" s="61" t="s">
        <v>231</v>
      </c>
      <c r="E14" s="63"/>
    </row>
    <row r="15" spans="1:53" x14ac:dyDescent="0.25">
      <c r="A15" s="18" t="s">
        <v>172</v>
      </c>
      <c r="B15">
        <v>6991</v>
      </c>
      <c r="C15" s="62">
        <f>-LN(('1. Escapement Biomass'!J15-'1. Fishing impacts'!B15)/'1. Escapement Biomass'!J15)</f>
        <v>0.53942069643203261</v>
      </c>
      <c r="D15" s="56" t="s">
        <v>233</v>
      </c>
      <c r="E15" s="64" t="s">
        <v>233</v>
      </c>
      <c r="F15">
        <v>0</v>
      </c>
      <c r="G15" s="62">
        <f>-LN(('1. Escapement Biomass'!K15-'1. Fishing impacts'!F15)/'1. Escapement Biomass'!K15)</f>
        <v>0</v>
      </c>
      <c r="H15" s="56" t="s">
        <v>233</v>
      </c>
      <c r="I15" s="56" t="s">
        <v>233</v>
      </c>
      <c r="J15">
        <v>0</v>
      </c>
      <c r="K15" s="62">
        <v>0</v>
      </c>
      <c r="L15" s="56" t="s">
        <v>233</v>
      </c>
      <c r="M15" s="56" t="s">
        <v>233</v>
      </c>
      <c r="N15">
        <v>0</v>
      </c>
      <c r="P15" s="56" t="s">
        <v>233</v>
      </c>
      <c r="Q15" s="56" t="s">
        <v>233</v>
      </c>
      <c r="R15">
        <v>0</v>
      </c>
      <c r="S15" s="62">
        <v>0</v>
      </c>
      <c r="T15" s="56" t="s">
        <v>233</v>
      </c>
      <c r="U15" s="56" t="s">
        <v>233</v>
      </c>
      <c r="V15">
        <v>0</v>
      </c>
      <c r="W15" s="62">
        <v>0</v>
      </c>
      <c r="X15" s="56" t="s">
        <v>233</v>
      </c>
      <c r="Y15" s="56" t="s">
        <v>233</v>
      </c>
      <c r="Z15">
        <v>0</v>
      </c>
      <c r="AA15" s="62">
        <v>0</v>
      </c>
      <c r="AB15" s="56" t="s">
        <v>233</v>
      </c>
      <c r="AC15" s="56" t="s">
        <v>233</v>
      </c>
    </row>
    <row r="16" spans="1:53" x14ac:dyDescent="0.25">
      <c r="A16" s="18" t="s">
        <v>173</v>
      </c>
      <c r="B16">
        <v>45349</v>
      </c>
      <c r="C16" s="62">
        <f>-LN(('1. Escapement Biomass'!J16-'1. Fishing impacts'!B16)/'1. Escapement Biomass'!J16)</f>
        <v>0.58414890876881853</v>
      </c>
      <c r="D16" s="56" t="s">
        <v>233</v>
      </c>
      <c r="E16" s="64" t="s">
        <v>233</v>
      </c>
      <c r="F16">
        <v>0</v>
      </c>
      <c r="G16" s="62">
        <f>-LN(('1. Escapement Biomass'!K16-'1. Fishing impacts'!F16)/'1. Escapement Biomass'!K16)</f>
        <v>0</v>
      </c>
      <c r="H16" s="56" t="s">
        <v>233</v>
      </c>
      <c r="I16" s="56" t="s">
        <v>233</v>
      </c>
      <c r="J16">
        <v>0</v>
      </c>
      <c r="K16" s="62">
        <v>0</v>
      </c>
      <c r="L16" s="56" t="s">
        <v>233</v>
      </c>
      <c r="M16" s="56" t="s">
        <v>233</v>
      </c>
      <c r="N16">
        <v>0</v>
      </c>
      <c r="P16" s="56" t="s">
        <v>233</v>
      </c>
      <c r="Q16" s="56" t="s">
        <v>233</v>
      </c>
      <c r="R16">
        <v>0</v>
      </c>
      <c r="S16" s="62">
        <v>0</v>
      </c>
      <c r="T16" s="56" t="s">
        <v>233</v>
      </c>
      <c r="U16" s="56" t="s">
        <v>233</v>
      </c>
      <c r="V16">
        <v>0</v>
      </c>
      <c r="W16" s="62">
        <v>0</v>
      </c>
      <c r="X16" s="56" t="s">
        <v>233</v>
      </c>
      <c r="Y16" s="56" t="s">
        <v>233</v>
      </c>
      <c r="Z16">
        <v>0</v>
      </c>
      <c r="AA16" s="62">
        <v>0</v>
      </c>
      <c r="AB16" s="56" t="s">
        <v>233</v>
      </c>
      <c r="AC16" s="56" t="s">
        <v>233</v>
      </c>
    </row>
    <row r="17" spans="1:29" x14ac:dyDescent="0.25">
      <c r="A17" s="18" t="s">
        <v>174</v>
      </c>
      <c r="B17">
        <v>68209</v>
      </c>
      <c r="C17" s="62">
        <f>-LN(('1. Escapement Biomass'!J17-'1. Fishing impacts'!B17)/'1. Escapement Biomass'!J17)</f>
        <v>1.240175159257263</v>
      </c>
      <c r="D17" s="56" t="s">
        <v>233</v>
      </c>
      <c r="E17" s="64" t="s">
        <v>233</v>
      </c>
      <c r="F17">
        <v>0</v>
      </c>
      <c r="G17" s="62">
        <f>-LN(('1. Escapement Biomass'!K17-'1. Fishing impacts'!F17)/'1. Escapement Biomass'!K17)</f>
        <v>0</v>
      </c>
      <c r="H17" s="56" t="s">
        <v>233</v>
      </c>
      <c r="I17" s="56" t="s">
        <v>233</v>
      </c>
      <c r="J17">
        <v>0</v>
      </c>
      <c r="K17" s="62">
        <v>0</v>
      </c>
      <c r="L17" s="56" t="s">
        <v>233</v>
      </c>
      <c r="M17" s="56" t="s">
        <v>233</v>
      </c>
      <c r="N17">
        <v>0</v>
      </c>
      <c r="P17" s="56" t="s">
        <v>233</v>
      </c>
      <c r="Q17" s="56" t="s">
        <v>233</v>
      </c>
      <c r="R17">
        <v>0</v>
      </c>
      <c r="S17" s="62">
        <v>0</v>
      </c>
      <c r="T17" s="56" t="s">
        <v>233</v>
      </c>
      <c r="U17" s="56" t="s">
        <v>233</v>
      </c>
      <c r="V17">
        <v>0</v>
      </c>
      <c r="W17" s="62">
        <v>0</v>
      </c>
      <c r="X17" s="56" t="s">
        <v>233</v>
      </c>
      <c r="Y17" s="56" t="s">
        <v>233</v>
      </c>
      <c r="Z17">
        <v>0</v>
      </c>
      <c r="AA17" s="62">
        <v>0</v>
      </c>
      <c r="AB17" s="56" t="s">
        <v>233</v>
      </c>
      <c r="AC17" s="56" t="s">
        <v>233</v>
      </c>
    </row>
    <row r="18" spans="1:29" x14ac:dyDescent="0.25">
      <c r="A18" s="18" t="s">
        <v>175</v>
      </c>
      <c r="B18">
        <v>1362</v>
      </c>
      <c r="C18" s="62">
        <f>-LN(('1. Escapement Biomass'!J18-'1. Fishing impacts'!B18)/'1. Escapement Biomass'!J18)</f>
        <v>0.129298483456324</v>
      </c>
      <c r="D18" s="56" t="s">
        <v>233</v>
      </c>
      <c r="E18" s="64" t="s">
        <v>233</v>
      </c>
      <c r="F18">
        <v>0</v>
      </c>
      <c r="G18" s="62">
        <f>-LN(('1. Escapement Biomass'!K18-'1. Fishing impacts'!F18)/'1. Escapement Biomass'!K18)</f>
        <v>0</v>
      </c>
      <c r="H18" s="56" t="s">
        <v>233</v>
      </c>
      <c r="I18" s="56" t="s">
        <v>233</v>
      </c>
      <c r="J18">
        <v>0</v>
      </c>
      <c r="K18" s="62">
        <v>0</v>
      </c>
      <c r="L18" s="56" t="s">
        <v>233</v>
      </c>
      <c r="M18" s="56" t="s">
        <v>233</v>
      </c>
      <c r="N18">
        <v>0</v>
      </c>
      <c r="P18" s="56" t="s">
        <v>233</v>
      </c>
      <c r="Q18" s="56" t="s">
        <v>233</v>
      </c>
      <c r="R18">
        <v>0</v>
      </c>
      <c r="S18" s="62">
        <v>0</v>
      </c>
      <c r="T18" s="56" t="s">
        <v>233</v>
      </c>
      <c r="U18" s="56" t="s">
        <v>233</v>
      </c>
      <c r="V18">
        <v>0</v>
      </c>
      <c r="W18" s="62">
        <v>0</v>
      </c>
      <c r="X18" s="56" t="s">
        <v>233</v>
      </c>
      <c r="Y18" s="56" t="s">
        <v>233</v>
      </c>
      <c r="Z18">
        <v>0</v>
      </c>
      <c r="AA18" s="62">
        <v>0</v>
      </c>
      <c r="AB18" s="56" t="s">
        <v>233</v>
      </c>
      <c r="AC18" s="56" t="s">
        <v>233</v>
      </c>
    </row>
    <row r="19" spans="1:29" x14ac:dyDescent="0.25">
      <c r="A19" s="18" t="s">
        <v>176</v>
      </c>
      <c r="B19">
        <v>89</v>
      </c>
      <c r="C19" s="62">
        <f>-LN(('1. Escapement Biomass'!J19-'1. Fishing impacts'!B19)/'1. Escapement Biomass'!J19)</f>
        <v>5.6082586107878488E-3</v>
      </c>
      <c r="D19" s="56" t="s">
        <v>233</v>
      </c>
      <c r="E19" s="64" t="s">
        <v>233</v>
      </c>
      <c r="F19">
        <v>0</v>
      </c>
      <c r="G19" s="62">
        <f>-LN(('1. Escapement Biomass'!K19-'1. Fishing impacts'!F19)/'1. Escapement Biomass'!K19)</f>
        <v>0</v>
      </c>
      <c r="H19" s="56" t="s">
        <v>233</v>
      </c>
      <c r="I19" s="56" t="s">
        <v>233</v>
      </c>
      <c r="J19">
        <v>0</v>
      </c>
      <c r="K19" s="62">
        <v>0</v>
      </c>
      <c r="L19" s="56" t="s">
        <v>233</v>
      </c>
      <c r="M19" s="56" t="s">
        <v>233</v>
      </c>
      <c r="N19">
        <v>0</v>
      </c>
      <c r="P19" s="56" t="s">
        <v>233</v>
      </c>
      <c r="Q19" s="56" t="s">
        <v>233</v>
      </c>
      <c r="R19">
        <v>0</v>
      </c>
      <c r="S19" s="62">
        <v>0</v>
      </c>
      <c r="T19" s="56" t="s">
        <v>233</v>
      </c>
      <c r="U19" s="56" t="s">
        <v>233</v>
      </c>
      <c r="V19">
        <v>0</v>
      </c>
      <c r="W19" s="62">
        <v>0</v>
      </c>
      <c r="X19" s="56" t="s">
        <v>233</v>
      </c>
      <c r="Y19" s="56" t="s">
        <v>233</v>
      </c>
      <c r="Z19">
        <v>0</v>
      </c>
      <c r="AA19" s="62">
        <v>0</v>
      </c>
      <c r="AB19" s="56" t="s">
        <v>233</v>
      </c>
      <c r="AC19" s="56" t="s">
        <v>233</v>
      </c>
    </row>
    <row r="20" spans="1:29" x14ac:dyDescent="0.25">
      <c r="A20" s="18" t="s">
        <v>177</v>
      </c>
      <c r="B20">
        <v>55346</v>
      </c>
      <c r="C20" s="62">
        <f>-LN(('1. Escapement Biomass'!J20-'1. Fishing impacts'!B20)/'1. Escapement Biomass'!J20)</f>
        <v>0.78347420300985271</v>
      </c>
      <c r="D20" s="56" t="s">
        <v>233</v>
      </c>
      <c r="E20" s="64" t="s">
        <v>233</v>
      </c>
      <c r="F20">
        <v>0</v>
      </c>
      <c r="G20" s="62">
        <f>-LN(('1. Escapement Biomass'!K20-'1. Fishing impacts'!F20)/'1. Escapement Biomass'!K20)</f>
        <v>0</v>
      </c>
      <c r="H20" s="56" t="s">
        <v>233</v>
      </c>
      <c r="I20" s="56" t="s">
        <v>233</v>
      </c>
      <c r="J20">
        <v>0</v>
      </c>
      <c r="K20" s="62">
        <v>0</v>
      </c>
      <c r="L20" s="56" t="s">
        <v>233</v>
      </c>
      <c r="M20" s="56" t="s">
        <v>233</v>
      </c>
      <c r="N20">
        <v>0</v>
      </c>
      <c r="P20" s="56" t="s">
        <v>233</v>
      </c>
      <c r="Q20" s="56" t="s">
        <v>233</v>
      </c>
      <c r="R20">
        <v>0</v>
      </c>
      <c r="S20" s="62">
        <v>0</v>
      </c>
      <c r="T20" s="56" t="s">
        <v>233</v>
      </c>
      <c r="U20" s="56" t="s">
        <v>233</v>
      </c>
      <c r="V20">
        <v>0</v>
      </c>
      <c r="W20" s="62">
        <v>0</v>
      </c>
      <c r="X20" s="56" t="s">
        <v>233</v>
      </c>
      <c r="Y20" s="56" t="s">
        <v>233</v>
      </c>
      <c r="Z20">
        <v>0</v>
      </c>
      <c r="AA20" s="62">
        <v>0</v>
      </c>
      <c r="AB20" s="56" t="s">
        <v>233</v>
      </c>
      <c r="AC20" s="56" t="s">
        <v>233</v>
      </c>
    </row>
    <row r="21" spans="1:29" x14ac:dyDescent="0.25">
      <c r="A21" s="18"/>
    </row>
    <row r="23" spans="1:29" ht="17.25" x14ac:dyDescent="0.35">
      <c r="A23" s="9" t="s">
        <v>25</v>
      </c>
    </row>
    <row r="24" spans="1:29" ht="16.5" x14ac:dyDescent="0.3">
      <c r="A24" s="10" t="s">
        <v>75</v>
      </c>
    </row>
    <row r="25" spans="1:29" ht="16.5" x14ac:dyDescent="0.3">
      <c r="A25" s="10" t="s">
        <v>26</v>
      </c>
    </row>
    <row r="26" spans="1:29" ht="16.5" x14ac:dyDescent="0.3">
      <c r="A26" s="10" t="s">
        <v>33</v>
      </c>
    </row>
    <row r="27" spans="1:29" ht="16.5" x14ac:dyDescent="0.3">
      <c r="A27" s="10" t="s">
        <v>91</v>
      </c>
    </row>
  </sheetData>
  <mergeCells count="14">
    <mergeCell ref="L3:M3"/>
    <mergeCell ref="B3:C3"/>
    <mergeCell ref="D3:E3"/>
    <mergeCell ref="F3:G3"/>
    <mergeCell ref="H3:I3"/>
    <mergeCell ref="J3:K3"/>
    <mergeCell ref="Z3:AA3"/>
    <mergeCell ref="AB3:AC3"/>
    <mergeCell ref="N3:O3"/>
    <mergeCell ref="P3:Q3"/>
    <mergeCell ref="R3:S3"/>
    <mergeCell ref="T3:U3"/>
    <mergeCell ref="V3:W3"/>
    <mergeCell ref="X3:Y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E30"/>
  <sheetViews>
    <sheetView workbookViewId="0">
      <pane xSplit="1" topLeftCell="AZ1" activePane="topRight" state="frozen"/>
      <selection pane="topRight"/>
    </sheetView>
  </sheetViews>
  <sheetFormatPr defaultRowHeight="15" x14ac:dyDescent="0.25"/>
  <cols>
    <col min="1" max="1" width="35.85546875" style="1" customWidth="1"/>
    <col min="2" max="2" width="17.7109375" style="1" bestFit="1" customWidth="1"/>
    <col min="3" max="3" width="8.5703125" style="1" bestFit="1" customWidth="1"/>
    <col min="4" max="4" width="17.7109375" style="1" bestFit="1" customWidth="1"/>
    <col min="5" max="5" width="8.42578125" style="1" bestFit="1" customWidth="1"/>
    <col min="6" max="6" width="17.7109375" style="1" bestFit="1" customWidth="1"/>
    <col min="7" max="7" width="5.5703125" style="1" bestFit="1" customWidth="1"/>
    <col min="8" max="8" width="17.7109375" style="1" bestFit="1" customWidth="1"/>
    <col min="9" max="9" width="5.5703125" style="1" bestFit="1" customWidth="1"/>
    <col min="10" max="10" width="17.7109375" style="1" bestFit="1" customWidth="1"/>
    <col min="11" max="11" width="5.5703125" style="1" bestFit="1" customWidth="1"/>
    <col min="12" max="12" width="17.7109375" style="1" bestFit="1" customWidth="1"/>
    <col min="13" max="13" width="5.5703125" style="1" bestFit="1" customWidth="1"/>
    <col min="14" max="14" width="17.7109375" style="1" bestFit="1" customWidth="1"/>
    <col min="15" max="15" width="6.5703125" style="1" bestFit="1" customWidth="1"/>
    <col min="16" max="16" width="35.7109375" style="1" bestFit="1" customWidth="1"/>
    <col min="17" max="17" width="8.5703125" style="1" bestFit="1" customWidth="1"/>
    <col min="18" max="18" width="17.7109375" style="1" bestFit="1" customWidth="1"/>
    <col min="19" max="19" width="5" style="1" bestFit="1" customWidth="1"/>
    <col min="20" max="20" width="17.7109375" style="1" bestFit="1" customWidth="1"/>
    <col min="21" max="21" width="5" style="1" bestFit="1" customWidth="1"/>
    <col min="22" max="22" width="17.7109375" style="1" bestFit="1" customWidth="1"/>
    <col min="23" max="23" width="5" style="1" bestFit="1" customWidth="1"/>
    <col min="24" max="24" width="17.7109375" style="1" bestFit="1" customWidth="1"/>
    <col min="25" max="25" width="5" style="1" bestFit="1" customWidth="1"/>
    <col min="26" max="26" width="17.7109375" style="1" bestFit="1" customWidth="1"/>
    <col min="27" max="27" width="5" style="1" bestFit="1" customWidth="1"/>
    <col min="28" max="28" width="17.7109375" style="1" bestFit="1" customWidth="1"/>
    <col min="29" max="29" width="5" style="1" bestFit="1" customWidth="1"/>
    <col min="30" max="30" width="17.7109375" style="1" bestFit="1" customWidth="1"/>
    <col min="31" max="31" width="8.5703125" style="1" bestFit="1" customWidth="1"/>
    <col min="32" max="32" width="17.7109375" style="1" bestFit="1" customWidth="1"/>
    <col min="33" max="33" width="5" style="1" bestFit="1" customWidth="1"/>
    <col min="34" max="34" width="17.7109375" style="1" bestFit="1" customWidth="1"/>
    <col min="35" max="35" width="5" style="1" bestFit="1" customWidth="1"/>
    <col min="36" max="36" width="17.7109375" style="1" bestFit="1" customWidth="1"/>
    <col min="37" max="37" width="5" style="1" bestFit="1" customWidth="1"/>
    <col min="38" max="38" width="17.7109375" style="1" bestFit="1" customWidth="1"/>
    <col min="39" max="39" width="5" style="1" bestFit="1" customWidth="1"/>
    <col min="40" max="40" width="17.7109375" style="1" bestFit="1" customWidth="1"/>
    <col min="41" max="41" width="5" style="1" bestFit="1" customWidth="1"/>
    <col min="42" max="42" width="17.7109375" style="1" bestFit="1" customWidth="1"/>
    <col min="43" max="43" width="5" style="1" bestFit="1" customWidth="1"/>
    <col min="44" max="44" width="17.7109375" style="1" bestFit="1" customWidth="1"/>
    <col min="45" max="45" width="8.5703125" style="1" bestFit="1" customWidth="1"/>
    <col min="46" max="46" width="17.7109375" style="1" bestFit="1" customWidth="1"/>
    <col min="47" max="47" width="8.42578125" style="1" bestFit="1" customWidth="1"/>
    <col min="48" max="48" width="17.7109375" style="1" bestFit="1" customWidth="1"/>
    <col min="49" max="49" width="6.42578125" style="1" customWidth="1"/>
    <col min="50" max="50" width="17.7109375" style="1" bestFit="1" customWidth="1"/>
    <col min="51" max="51" width="5.5703125" style="1" bestFit="1" customWidth="1"/>
    <col min="52" max="52" width="17.7109375" style="1" bestFit="1" customWidth="1"/>
    <col min="53" max="53" width="5.5703125" style="1" bestFit="1" customWidth="1"/>
    <col min="54" max="54" width="17.7109375" style="1" bestFit="1" customWidth="1"/>
    <col min="55" max="55" width="5.5703125" style="1" bestFit="1" customWidth="1"/>
    <col min="56" max="56" width="17.7109375" style="1" bestFit="1" customWidth="1"/>
    <col min="57" max="57" width="5.5703125" style="1" bestFit="1" customWidth="1"/>
    <col min="58" max="16384" width="9.140625" style="1"/>
  </cols>
  <sheetData>
    <row r="1" spans="1:57" ht="18.75" x14ac:dyDescent="0.3">
      <c r="A1" s="34" t="s">
        <v>90</v>
      </c>
    </row>
    <row r="3" spans="1:57" x14ac:dyDescent="0.25">
      <c r="A3" s="1" t="s">
        <v>88</v>
      </c>
      <c r="B3" s="274" t="s">
        <v>59</v>
      </c>
      <c r="C3" s="275"/>
      <c r="D3" s="275"/>
      <c r="E3" s="275"/>
      <c r="F3" s="275"/>
      <c r="G3" s="275"/>
      <c r="H3" s="275"/>
      <c r="I3" s="275"/>
      <c r="J3" s="275"/>
      <c r="K3" s="275"/>
      <c r="L3" s="275"/>
      <c r="M3" s="275"/>
      <c r="N3" s="275"/>
      <c r="O3" s="276"/>
      <c r="P3" s="274" t="s">
        <v>225</v>
      </c>
      <c r="Q3" s="275"/>
      <c r="R3" s="275"/>
      <c r="S3" s="275"/>
      <c r="T3" s="275"/>
      <c r="U3" s="275"/>
      <c r="V3" s="275"/>
      <c r="W3" s="275"/>
      <c r="X3" s="275"/>
      <c r="Y3" s="275"/>
      <c r="Z3" s="275"/>
      <c r="AA3" s="275"/>
      <c r="AB3" s="275"/>
      <c r="AC3" s="276"/>
      <c r="AD3" s="274" t="s">
        <v>47</v>
      </c>
      <c r="AE3" s="275"/>
      <c r="AF3" s="275"/>
      <c r="AG3" s="275"/>
      <c r="AH3" s="275"/>
      <c r="AI3" s="275"/>
      <c r="AJ3" s="275"/>
      <c r="AK3" s="275"/>
      <c r="AL3" s="275"/>
      <c r="AM3" s="275"/>
      <c r="AN3" s="275"/>
      <c r="AO3" s="275"/>
      <c r="AP3" s="275"/>
      <c r="AQ3" s="276"/>
      <c r="AR3" s="274" t="s">
        <v>42</v>
      </c>
      <c r="AS3" s="275"/>
      <c r="AT3" s="275"/>
      <c r="AU3" s="275"/>
      <c r="AV3" s="275"/>
      <c r="AW3" s="275"/>
      <c r="AX3" s="275"/>
      <c r="AY3" s="275"/>
      <c r="AZ3" s="275"/>
      <c r="BA3" s="275"/>
      <c r="BB3" s="275"/>
      <c r="BC3" s="275"/>
      <c r="BD3" s="275"/>
      <c r="BE3" s="276"/>
    </row>
    <row r="4" spans="1:57" x14ac:dyDescent="0.25">
      <c r="A4" s="3" t="s">
        <v>86</v>
      </c>
      <c r="B4" s="16" t="s">
        <v>23</v>
      </c>
      <c r="C4" s="4" t="s">
        <v>80</v>
      </c>
      <c r="D4" s="7" t="s">
        <v>23</v>
      </c>
      <c r="E4" s="4" t="s">
        <v>80</v>
      </c>
      <c r="F4" s="7" t="s">
        <v>23</v>
      </c>
      <c r="G4" s="4" t="s">
        <v>80</v>
      </c>
      <c r="H4" s="8" t="s">
        <v>23</v>
      </c>
      <c r="I4" s="4" t="s">
        <v>80</v>
      </c>
      <c r="J4" s="8" t="s">
        <v>23</v>
      </c>
      <c r="K4" s="4" t="s">
        <v>80</v>
      </c>
      <c r="L4" s="8" t="s">
        <v>23</v>
      </c>
      <c r="M4" s="4" t="s">
        <v>80</v>
      </c>
      <c r="N4" s="8" t="s">
        <v>23</v>
      </c>
      <c r="O4" s="19" t="s">
        <v>80</v>
      </c>
      <c r="P4" s="8" t="s">
        <v>23</v>
      </c>
      <c r="Q4" s="4" t="s">
        <v>80</v>
      </c>
      <c r="R4" s="8" t="s">
        <v>23</v>
      </c>
      <c r="S4" s="4" t="s">
        <v>80</v>
      </c>
      <c r="T4" s="8" t="s">
        <v>23</v>
      </c>
      <c r="U4" s="4" t="s">
        <v>80</v>
      </c>
      <c r="V4" s="8" t="s">
        <v>23</v>
      </c>
      <c r="W4" s="4" t="s">
        <v>80</v>
      </c>
      <c r="X4" s="7" t="s">
        <v>23</v>
      </c>
      <c r="Y4" s="4" t="s">
        <v>80</v>
      </c>
      <c r="Z4" s="7" t="s">
        <v>23</v>
      </c>
      <c r="AA4" s="4" t="s">
        <v>80</v>
      </c>
      <c r="AB4" s="7" t="s">
        <v>23</v>
      </c>
      <c r="AC4" s="19" t="s">
        <v>80</v>
      </c>
      <c r="AD4" s="7" t="s">
        <v>23</v>
      </c>
      <c r="AE4" s="4" t="s">
        <v>80</v>
      </c>
      <c r="AF4" s="7" t="s">
        <v>23</v>
      </c>
      <c r="AG4" s="4" t="s">
        <v>80</v>
      </c>
      <c r="AH4" s="7" t="s">
        <v>23</v>
      </c>
      <c r="AI4" s="4" t="s">
        <v>80</v>
      </c>
      <c r="AJ4" s="7" t="s">
        <v>23</v>
      </c>
      <c r="AK4" s="4" t="s">
        <v>80</v>
      </c>
      <c r="AL4" s="8" t="s">
        <v>23</v>
      </c>
      <c r="AM4" s="4" t="s">
        <v>80</v>
      </c>
      <c r="AN4" s="8" t="s">
        <v>23</v>
      </c>
      <c r="AO4" s="4" t="s">
        <v>80</v>
      </c>
      <c r="AP4" s="8" t="s">
        <v>23</v>
      </c>
      <c r="AQ4" s="19" t="s">
        <v>80</v>
      </c>
      <c r="AR4" s="8" t="s">
        <v>23</v>
      </c>
      <c r="AS4" s="4" t="s">
        <v>80</v>
      </c>
      <c r="AT4" s="7" t="s">
        <v>23</v>
      </c>
      <c r="AU4" s="4" t="s">
        <v>80</v>
      </c>
      <c r="AV4" s="7" t="s">
        <v>23</v>
      </c>
      <c r="AW4" s="4" t="s">
        <v>80</v>
      </c>
      <c r="AX4" s="7" t="s">
        <v>23</v>
      </c>
      <c r="AY4" s="4" t="s">
        <v>80</v>
      </c>
      <c r="AZ4" s="7" t="s">
        <v>23</v>
      </c>
      <c r="BA4" s="4" t="s">
        <v>80</v>
      </c>
      <c r="BB4" s="7" t="s">
        <v>23</v>
      </c>
      <c r="BC4" s="4" t="s">
        <v>80</v>
      </c>
      <c r="BD4" s="7" t="s">
        <v>23</v>
      </c>
      <c r="BE4" s="19" t="s">
        <v>80</v>
      </c>
    </row>
    <row r="5" spans="1:57" ht="18" x14ac:dyDescent="0.35">
      <c r="A5" s="5" t="s">
        <v>63</v>
      </c>
      <c r="B5" s="17" t="s">
        <v>11</v>
      </c>
      <c r="C5" s="7" t="s">
        <v>12</v>
      </c>
      <c r="D5" s="6" t="s">
        <v>11</v>
      </c>
      <c r="E5" s="7" t="s">
        <v>12</v>
      </c>
      <c r="F5" s="6" t="s">
        <v>11</v>
      </c>
      <c r="G5" s="7" t="s">
        <v>12</v>
      </c>
      <c r="H5" s="6" t="s">
        <v>11</v>
      </c>
      <c r="I5" s="7" t="s">
        <v>12</v>
      </c>
      <c r="J5" s="6" t="s">
        <v>11</v>
      </c>
      <c r="K5" s="7" t="s">
        <v>12</v>
      </c>
      <c r="L5" s="6" t="s">
        <v>11</v>
      </c>
      <c r="M5" s="7" t="s">
        <v>12</v>
      </c>
      <c r="N5" s="6" t="s">
        <v>11</v>
      </c>
      <c r="O5" s="20" t="s">
        <v>12</v>
      </c>
      <c r="P5" s="6" t="s">
        <v>11</v>
      </c>
      <c r="Q5" s="7" t="s">
        <v>12</v>
      </c>
      <c r="R5" s="6" t="s">
        <v>11</v>
      </c>
      <c r="S5" s="7" t="s">
        <v>12</v>
      </c>
      <c r="T5" s="6" t="s">
        <v>11</v>
      </c>
      <c r="U5" s="7" t="s">
        <v>12</v>
      </c>
      <c r="V5" s="6" t="s">
        <v>11</v>
      </c>
      <c r="W5" s="7" t="s">
        <v>12</v>
      </c>
      <c r="X5" s="6" t="s">
        <v>11</v>
      </c>
      <c r="Y5" s="7" t="s">
        <v>12</v>
      </c>
      <c r="Z5" s="6" t="s">
        <v>11</v>
      </c>
      <c r="AA5" s="7" t="s">
        <v>12</v>
      </c>
      <c r="AB5" s="6" t="s">
        <v>11</v>
      </c>
      <c r="AC5" s="20" t="s">
        <v>12</v>
      </c>
      <c r="AD5" s="6" t="s">
        <v>11</v>
      </c>
      <c r="AE5" s="7" t="s">
        <v>12</v>
      </c>
      <c r="AF5" s="6" t="s">
        <v>11</v>
      </c>
      <c r="AG5" s="7" t="s">
        <v>12</v>
      </c>
      <c r="AH5" s="6" t="s">
        <v>11</v>
      </c>
      <c r="AI5" s="7" t="s">
        <v>12</v>
      </c>
      <c r="AJ5" s="6" t="s">
        <v>11</v>
      </c>
      <c r="AK5" s="7" t="s">
        <v>12</v>
      </c>
      <c r="AL5" s="6" t="s">
        <v>11</v>
      </c>
      <c r="AM5" s="7" t="s">
        <v>12</v>
      </c>
      <c r="AN5" s="6" t="s">
        <v>11</v>
      </c>
      <c r="AO5" s="7" t="s">
        <v>12</v>
      </c>
      <c r="AP5" s="6" t="s">
        <v>11</v>
      </c>
      <c r="AQ5" s="20" t="s">
        <v>12</v>
      </c>
      <c r="AR5" s="6" t="s">
        <v>11</v>
      </c>
      <c r="AS5" s="7" t="s">
        <v>12</v>
      </c>
      <c r="AT5" s="6" t="s">
        <v>11</v>
      </c>
      <c r="AU5" s="7" t="s">
        <v>12</v>
      </c>
      <c r="AV5" s="6" t="s">
        <v>11</v>
      </c>
      <c r="AW5" s="7" t="s">
        <v>12</v>
      </c>
      <c r="AX5" s="6" t="s">
        <v>11</v>
      </c>
      <c r="AY5" s="7" t="s">
        <v>12</v>
      </c>
      <c r="AZ5" s="6" t="s">
        <v>11</v>
      </c>
      <c r="BA5" s="7" t="s">
        <v>12</v>
      </c>
      <c r="BB5" s="6" t="s">
        <v>11</v>
      </c>
      <c r="BC5" s="7" t="s">
        <v>12</v>
      </c>
      <c r="BD5" s="6" t="s">
        <v>11</v>
      </c>
      <c r="BE5" s="20" t="s">
        <v>12</v>
      </c>
    </row>
    <row r="6" spans="1:57" x14ac:dyDescent="0.25">
      <c r="A6" s="6" t="s">
        <v>30</v>
      </c>
      <c r="B6" s="17" t="s">
        <v>14</v>
      </c>
      <c r="C6" s="1" t="s">
        <v>14</v>
      </c>
      <c r="D6" s="6">
        <v>2009</v>
      </c>
      <c r="E6" s="1">
        <v>2009</v>
      </c>
      <c r="F6" s="6">
        <v>2010</v>
      </c>
      <c r="G6" s="1">
        <v>2010</v>
      </c>
      <c r="H6" s="6">
        <v>2011</v>
      </c>
      <c r="I6" s="1">
        <v>2011</v>
      </c>
      <c r="J6" s="6">
        <v>2012</v>
      </c>
      <c r="K6" s="1">
        <v>2012</v>
      </c>
      <c r="L6" s="6">
        <v>2013</v>
      </c>
      <c r="M6" s="1">
        <v>2013</v>
      </c>
      <c r="N6" s="6">
        <v>2014</v>
      </c>
      <c r="O6" s="18">
        <v>2014</v>
      </c>
      <c r="P6" s="6" t="s">
        <v>14</v>
      </c>
      <c r="Q6" s="1" t="s">
        <v>14</v>
      </c>
      <c r="R6" s="6">
        <v>2009</v>
      </c>
      <c r="S6" s="1">
        <v>2009</v>
      </c>
      <c r="T6" s="6">
        <v>2010</v>
      </c>
      <c r="U6" s="1">
        <v>2010</v>
      </c>
      <c r="V6" s="6">
        <v>2011</v>
      </c>
      <c r="W6" s="1">
        <v>2011</v>
      </c>
      <c r="X6" s="6">
        <v>2012</v>
      </c>
      <c r="Y6" s="1">
        <v>2012</v>
      </c>
      <c r="Z6" s="6">
        <v>2013</v>
      </c>
      <c r="AA6" s="1">
        <v>2013</v>
      </c>
      <c r="AB6" s="6">
        <v>2014</v>
      </c>
      <c r="AC6" s="18">
        <v>2014</v>
      </c>
      <c r="AD6" s="6" t="s">
        <v>14</v>
      </c>
      <c r="AE6" s="1" t="s">
        <v>14</v>
      </c>
      <c r="AF6" s="6">
        <v>2009</v>
      </c>
      <c r="AG6" s="1">
        <v>2009</v>
      </c>
      <c r="AH6" s="6">
        <v>2010</v>
      </c>
      <c r="AI6" s="1">
        <v>2010</v>
      </c>
      <c r="AJ6" s="6">
        <v>2011</v>
      </c>
      <c r="AK6" s="1">
        <v>2011</v>
      </c>
      <c r="AL6" s="6">
        <v>2012</v>
      </c>
      <c r="AM6" s="1">
        <v>2012</v>
      </c>
      <c r="AN6" s="6">
        <v>2013</v>
      </c>
      <c r="AO6" s="1">
        <v>2013</v>
      </c>
      <c r="AP6" s="6">
        <v>2014</v>
      </c>
      <c r="AQ6" s="18">
        <v>2014</v>
      </c>
      <c r="AR6" s="6" t="s">
        <v>14</v>
      </c>
      <c r="AS6" s="1" t="s">
        <v>14</v>
      </c>
      <c r="AT6" s="6">
        <v>2009</v>
      </c>
      <c r="AU6" s="1">
        <v>2009</v>
      </c>
      <c r="AV6" s="6">
        <v>2010</v>
      </c>
      <c r="AW6" s="1">
        <v>2010</v>
      </c>
      <c r="AX6" s="6">
        <v>2011</v>
      </c>
      <c r="AY6" s="1">
        <v>2011</v>
      </c>
      <c r="AZ6" s="6">
        <v>2012</v>
      </c>
      <c r="BA6" s="1">
        <v>2012</v>
      </c>
      <c r="BB6" s="6">
        <v>2013</v>
      </c>
      <c r="BC6" s="1">
        <v>2013</v>
      </c>
      <c r="BD6" s="6">
        <v>2014</v>
      </c>
      <c r="BE6" s="18">
        <v>2014</v>
      </c>
    </row>
    <row r="7" spans="1:57" x14ac:dyDescent="0.25">
      <c r="A7" s="6" t="s">
        <v>58</v>
      </c>
      <c r="B7" s="17"/>
      <c r="D7" s="6"/>
      <c r="F7" s="6"/>
      <c r="H7" s="6"/>
      <c r="J7" s="6"/>
      <c r="L7" s="6"/>
      <c r="N7" s="6"/>
      <c r="O7" s="18"/>
      <c r="P7" s="6"/>
      <c r="R7" s="6"/>
      <c r="T7" s="6"/>
      <c r="V7" s="6"/>
      <c r="X7" s="6"/>
      <c r="Z7" s="6"/>
      <c r="AB7" s="6"/>
      <c r="AC7" s="18"/>
      <c r="AD7" s="6"/>
      <c r="AF7" s="6"/>
      <c r="AH7" s="6"/>
      <c r="AJ7" s="6"/>
      <c r="AL7" s="6"/>
      <c r="AN7" s="6"/>
      <c r="AP7" s="6"/>
      <c r="AQ7" s="18"/>
      <c r="AR7" s="6"/>
      <c r="AT7" s="6"/>
      <c r="AV7" s="6"/>
      <c r="AX7" s="6"/>
      <c r="AZ7" s="6"/>
      <c r="BB7" s="6"/>
      <c r="BD7" s="6"/>
      <c r="BE7" s="18"/>
    </row>
    <row r="8" spans="1:57" s="25" customFormat="1" x14ac:dyDescent="0.25">
      <c r="A8" s="54" t="s">
        <v>230</v>
      </c>
      <c r="B8" s="33"/>
      <c r="O8" s="26"/>
      <c r="AC8" s="26"/>
      <c r="AQ8" s="26"/>
      <c r="BE8" s="26"/>
    </row>
    <row r="9" spans="1:57" x14ac:dyDescent="0.25">
      <c r="A9" s="23" t="s">
        <v>226</v>
      </c>
      <c r="B9" s="15">
        <v>5969</v>
      </c>
      <c r="C9" s="65">
        <f>-LN(('1. Escapement Biomass'!J9-'1. Fishing impacts'!B9-AR9-'1. Non-fishing impacts'!B9)/('1. Escapement Biomass'!J9-'1. Fishing impacts'!B9-AR9))</f>
        <v>0.77164453635846075</v>
      </c>
      <c r="D9" s="1">
        <v>4095</v>
      </c>
      <c r="E9" s="65">
        <f>-LN(('1. Escapement Biomass'!K9-'1. Fishing impacts'!F9-AT9-'1. Non-fishing impacts'!D9)/('1. Escapement Biomass'!K9-'1. Fishing impacts'!F9-AT9))</f>
        <v>5.6627117131452208E-2</v>
      </c>
      <c r="F9" s="1">
        <v>8210</v>
      </c>
      <c r="G9" s="65">
        <f>-LN(('1. Escapement Biomass'!L9-'1. Fishing impacts'!J9-AV9-'1. Non-fishing impacts'!F9)/('1. Escapement Biomass'!L9-'1. Fishing impacts'!J9-AV9))</f>
        <v>0.12683798251738621</v>
      </c>
      <c r="H9" s="1">
        <v>7673</v>
      </c>
      <c r="I9" s="65">
        <f>-LN(('1. Escapement Biomass'!M9-'1. Fishing impacts'!N9-AX9-'1. Non-fishing impacts'!H9)/('1. Escapement Biomass'!M9-'1. Fishing impacts'!N9-AX9))</f>
        <v>0.12447696334626199</v>
      </c>
      <c r="J9" s="1">
        <v>9095</v>
      </c>
      <c r="K9" s="65">
        <f>-LN(('1. Escapement Biomass'!N9-'1. Fishing impacts'!R9-AZ9-'1. Non-fishing impacts'!J9)/('1. Escapement Biomass'!N9-'1. Fishing impacts'!R9-AZ9))</f>
        <v>0.14373857167412163</v>
      </c>
      <c r="L9" s="71">
        <v>9195</v>
      </c>
      <c r="M9" s="65">
        <f>-LN(('1. Escapement Biomass'!O9-'1. Fishing impacts'!V9-BB9-'1. Non-fishing impacts'!L9)/('1. Escapement Biomass'!O9-'1. Fishing impacts'!V9-BB9))</f>
        <v>0.12214573334583523</v>
      </c>
      <c r="N9" s="72">
        <v>9000</v>
      </c>
      <c r="O9" s="65">
        <f>-LN(('1. Escapement Biomass'!P9-'1. Fishing impacts'!Z9-BD9-'1. Non-fishing impacts'!N9)/('1. Escapement Biomass'!P9-'1. Fishing impacts'!Z9-BD9))</f>
        <v>0.13611008195638763</v>
      </c>
      <c r="P9" s="15" t="s">
        <v>232</v>
      </c>
      <c r="Q9" s="1" t="s">
        <v>232</v>
      </c>
      <c r="R9" s="1" t="s">
        <v>232</v>
      </c>
      <c r="S9" s="1" t="s">
        <v>232</v>
      </c>
      <c r="T9" s="1" t="s">
        <v>232</v>
      </c>
      <c r="U9" s="1" t="s">
        <v>232</v>
      </c>
      <c r="V9" s="1" t="s">
        <v>232</v>
      </c>
      <c r="W9" s="1" t="s">
        <v>232</v>
      </c>
      <c r="X9" s="1" t="s">
        <v>232</v>
      </c>
      <c r="Y9" s="1" t="s">
        <v>232</v>
      </c>
      <c r="Z9" s="1" t="s">
        <v>232</v>
      </c>
      <c r="AA9" s="1" t="s">
        <v>232</v>
      </c>
      <c r="AB9" s="1" t="s">
        <v>232</v>
      </c>
      <c r="AC9" s="18" t="s">
        <v>232</v>
      </c>
      <c r="AD9" s="66">
        <v>0</v>
      </c>
      <c r="AE9" s="66">
        <v>0</v>
      </c>
      <c r="AF9" s="66">
        <v>0</v>
      </c>
      <c r="AG9" s="66">
        <v>0</v>
      </c>
      <c r="AH9" s="66">
        <v>0</v>
      </c>
      <c r="AI9" s="66">
        <v>0</v>
      </c>
      <c r="AJ9" s="66">
        <v>0</v>
      </c>
      <c r="AK9" s="66">
        <v>0</v>
      </c>
      <c r="AL9" s="66">
        <v>0</v>
      </c>
      <c r="AM9" s="66">
        <v>0</v>
      </c>
      <c r="AN9" s="66">
        <v>0</v>
      </c>
      <c r="AO9" s="66">
        <v>0</v>
      </c>
      <c r="AP9" s="66">
        <v>0</v>
      </c>
      <c r="AQ9" s="68">
        <v>0</v>
      </c>
      <c r="AR9" s="1">
        <v>0</v>
      </c>
      <c r="AS9" s="65">
        <f>-LN(('1. Escapement Biomass'!J9-'1. Fishing impacts'!B9-'1. Non-fishing impacts'!AR9)/('1. Escapement Biomass'!J9-'1. Fishing impacts'!B9))</f>
        <v>0</v>
      </c>
      <c r="AT9" s="1">
        <v>0</v>
      </c>
      <c r="AU9" s="65">
        <f>-LN(('1. Escapement Biomass'!K9-'1. Fishing impacts'!F9-'1. Non-fishing impacts'!AT9)/('1. Escapement Biomass'!K9-'1. Fishing impacts'!F9))</f>
        <v>0</v>
      </c>
      <c r="AV9" s="1">
        <v>0</v>
      </c>
      <c r="AW9" s="65">
        <f>-LN(('1. Escapement Biomass'!L9-'1. Fishing impacts'!J9-'1. Non-fishing impacts'!AV9)/('1. Escapement Biomass'!L9-'1. Fishing impacts'!J9))</f>
        <v>0</v>
      </c>
      <c r="AX9" s="1">
        <v>0</v>
      </c>
      <c r="AY9" s="65">
        <f>-LN(('1. Escapement Biomass'!M9-'1. Fishing impacts'!N9-'1. Non-fishing impacts'!AX9)/('1. Escapement Biomass'!M9-'1. Fishing impacts'!N9))</f>
        <v>0</v>
      </c>
      <c r="AZ9" s="1">
        <v>0</v>
      </c>
      <c r="BA9" s="65">
        <f>-LN(('1. Escapement Biomass'!N9-'1. Fishing impacts'!R9-'1. Non-fishing impacts'!AZ9)/('1. Escapement Biomass'!N9-'1. Fishing impacts'!R9))</f>
        <v>0</v>
      </c>
      <c r="BB9" s="1">
        <v>0</v>
      </c>
      <c r="BC9" s="65">
        <f>-LN(('1. Escapement Biomass'!O9)/('1. Escapement Biomass'!O9+BB9))</f>
        <v>0</v>
      </c>
      <c r="BD9" s="1">
        <v>0</v>
      </c>
      <c r="BE9" s="65">
        <f>-LN(('1. Escapement Biomass'!P9)/('1. Escapement Biomass'!P9+BD9))</f>
        <v>0</v>
      </c>
    </row>
    <row r="10" spans="1:57" x14ac:dyDescent="0.25">
      <c r="A10" s="23" t="s">
        <v>227</v>
      </c>
      <c r="B10" s="15">
        <v>9403</v>
      </c>
      <c r="C10" s="65">
        <f>-LN(('1. Escapement Biomass'!J10-'1. Fishing impacts'!B10-AR10-'1. Non-fishing impacts'!B10)/('1. Escapement Biomass'!J10-'1. Fishing impacts'!B10-AR10))</f>
        <v>0.26123046087522439</v>
      </c>
      <c r="D10" s="70" t="s">
        <v>232</v>
      </c>
      <c r="E10" s="65" t="e">
        <f>-LN(('1. Escapement Biomass'!K10-'1. Fishing impacts'!F10-AT10-'1. Non-fishing impacts'!D10)/('1. Escapement Biomass'!K10-'1. Fishing impacts'!F10-AT10))</f>
        <v>#VALUE!</v>
      </c>
      <c r="F10" s="1">
        <v>3047</v>
      </c>
      <c r="G10" s="65">
        <f>-LN(('1. Escapement Biomass'!L10-'1. Fishing impacts'!J10-AV10-'1. Non-fishing impacts'!F10)/('1. Escapement Biomass'!L10-'1. Fishing impacts'!J10-AV10))</f>
        <v>7.6771885569661774E-2</v>
      </c>
      <c r="H10" s="1">
        <v>2394</v>
      </c>
      <c r="I10" s="65">
        <f>-LN(('1. Escapement Biomass'!M10-'1. Fishing impacts'!N10-AX10-'1. Non-fishing impacts'!H10)/('1. Escapement Biomass'!M10-'1. Fishing impacts'!N10-AX10))</f>
        <v>5.7483777148015898E-2</v>
      </c>
      <c r="J10" s="71">
        <v>10214.5</v>
      </c>
      <c r="K10" s="65">
        <f>-LN(('1. Escapement Biomass'!N10-'1. Fishing impacts'!R10-AZ10-'1. Non-fishing impacts'!J10)/('1. Escapement Biomass'!N10-'1. Fishing impacts'!R10-AZ10))</f>
        <v>0.1636427244939076</v>
      </c>
      <c r="L10" s="1">
        <v>8809</v>
      </c>
      <c r="M10" s="65">
        <f>-LN(('1. Escapement Biomass'!O10-'1. Fishing impacts'!V10-BB10-'1. Non-fishing impacts'!L10)/('1. Escapement Biomass'!O10-'1. Fishing impacts'!V10-BB10))</f>
        <v>0.12878846145981354</v>
      </c>
      <c r="N10" s="72">
        <v>5968</v>
      </c>
      <c r="O10" s="65">
        <f>-LN(('1. Escapement Biomass'!P10-'1. Fishing impacts'!Z10-BD10-'1. Non-fishing impacts'!N10)/('1. Escapement Biomass'!P10-'1. Fishing impacts'!Z10-BD10))</f>
        <v>8.5912188611320509E-2</v>
      </c>
      <c r="P10" s="15" t="s">
        <v>232</v>
      </c>
      <c r="Q10" s="1" t="s">
        <v>232</v>
      </c>
      <c r="R10" s="1" t="s">
        <v>232</v>
      </c>
      <c r="S10" s="1" t="s">
        <v>232</v>
      </c>
      <c r="T10" s="1" t="s">
        <v>232</v>
      </c>
      <c r="U10" s="1" t="s">
        <v>232</v>
      </c>
      <c r="V10" s="1" t="s">
        <v>232</v>
      </c>
      <c r="W10" s="1" t="s">
        <v>232</v>
      </c>
      <c r="X10" s="1" t="s">
        <v>232</v>
      </c>
      <c r="Y10" s="1" t="s">
        <v>232</v>
      </c>
      <c r="Z10" s="1" t="s">
        <v>232</v>
      </c>
      <c r="AA10" s="1" t="s">
        <v>232</v>
      </c>
      <c r="AB10" s="1" t="s">
        <v>232</v>
      </c>
      <c r="AC10" s="18" t="s">
        <v>232</v>
      </c>
      <c r="AD10" s="66">
        <v>0</v>
      </c>
      <c r="AE10" s="66">
        <v>0</v>
      </c>
      <c r="AF10" s="66">
        <v>0</v>
      </c>
      <c r="AG10" s="66">
        <v>0</v>
      </c>
      <c r="AH10" s="66">
        <v>0</v>
      </c>
      <c r="AI10" s="66">
        <v>0</v>
      </c>
      <c r="AJ10" s="66">
        <v>0</v>
      </c>
      <c r="AK10" s="66">
        <v>0</v>
      </c>
      <c r="AL10" s="66">
        <v>0</v>
      </c>
      <c r="AM10" s="66">
        <v>0</v>
      </c>
      <c r="AN10" s="66">
        <v>0</v>
      </c>
      <c r="AO10" s="66">
        <v>0</v>
      </c>
      <c r="AP10" s="66">
        <v>0</v>
      </c>
      <c r="AQ10" s="68">
        <v>0</v>
      </c>
      <c r="AR10" s="1">
        <v>0</v>
      </c>
      <c r="AS10" s="65">
        <f>-LN(('1. Escapement Biomass'!J10-'1. Fishing impacts'!B10-'1. Non-fishing impacts'!AR10)/('1. Escapement Biomass'!J10-'1. Fishing impacts'!B10))</f>
        <v>0</v>
      </c>
      <c r="AT10" s="1">
        <v>0</v>
      </c>
      <c r="AU10" s="65" t="e">
        <f>-LN(('1. Escapement Biomass'!K10-'1. Fishing impacts'!F10-'1. Non-fishing impacts'!AT10)/('1. Escapement Biomass'!K10-'1. Fishing impacts'!F10))</f>
        <v>#VALUE!</v>
      </c>
      <c r="AV10" s="1">
        <v>0</v>
      </c>
      <c r="AW10" s="65">
        <f>-LN(('1. Escapement Biomass'!L10-'1. Fishing impacts'!J10-'1. Non-fishing impacts'!AV10)/('1. Escapement Biomass'!L10-'1. Fishing impacts'!J10))</f>
        <v>0</v>
      </c>
      <c r="AX10" s="1">
        <v>0</v>
      </c>
      <c r="AY10" s="65">
        <f>-LN(('1. Escapement Biomass'!M10-'1. Fishing impacts'!N10-'1. Non-fishing impacts'!AX10)/('1. Escapement Biomass'!M10-'1. Fishing impacts'!N10))</f>
        <v>0</v>
      </c>
      <c r="AZ10" s="1">
        <v>0</v>
      </c>
      <c r="BA10" s="65">
        <f>-LN(('1. Escapement Biomass'!N10-'1. Fishing impacts'!R10-'1. Non-fishing impacts'!AZ10)/('1. Escapement Biomass'!N10-'1. Fishing impacts'!R10))</f>
        <v>0</v>
      </c>
      <c r="BB10" s="1">
        <v>432</v>
      </c>
      <c r="BC10" s="65">
        <f>-LN(('1. Escapement Biomass'!O10)/('1. Escapement Biomass'!O10+BB10))</f>
        <v>5.8738917424882324E-3</v>
      </c>
      <c r="BD10" s="1">
        <v>0</v>
      </c>
      <c r="BE10" s="65">
        <f>-LN(('1. Escapement Biomass'!P10)/('1. Escapement Biomass'!P10+BD10))</f>
        <v>0</v>
      </c>
    </row>
    <row r="11" spans="1:57" x14ac:dyDescent="0.25">
      <c r="A11" s="30" t="s">
        <v>228</v>
      </c>
      <c r="B11" s="15">
        <v>0</v>
      </c>
      <c r="C11" s="65">
        <f>-LN(('1. Escapement Biomass'!J11-'1. Fishing impacts'!B11-AR11-'1. Non-fishing impacts'!B11)/('1. Escapement Biomass'!J11-'1. Fishing impacts'!B11-AR11))</f>
        <v>0</v>
      </c>
      <c r="D11" s="1">
        <v>0</v>
      </c>
      <c r="E11" s="65">
        <f>-LN(('1. Escapement Biomass'!K11-'1. Fishing impacts'!F11-AT11-'1. Non-fishing impacts'!D11)/('1. Escapement Biomass'!K11-'1. Fishing impacts'!F11-AT11))</f>
        <v>0</v>
      </c>
      <c r="F11" s="1">
        <v>0</v>
      </c>
      <c r="G11" s="65">
        <f>-LN(('1. Escapement Biomass'!L11-'1. Fishing impacts'!J11-AV11-'1. Non-fishing impacts'!F11)/('1. Escapement Biomass'!L11-'1. Fishing impacts'!J11-AV11))</f>
        <v>0</v>
      </c>
      <c r="H11" s="1">
        <v>0</v>
      </c>
      <c r="I11" s="65">
        <f>-LN(('1. Escapement Biomass'!M11-'1. Fishing impacts'!N11-AX11-'1. Non-fishing impacts'!H11)/('1. Escapement Biomass'!M11-'1. Fishing impacts'!N11-AX11))</f>
        <v>0</v>
      </c>
      <c r="J11" s="1">
        <v>0</v>
      </c>
      <c r="K11" s="65">
        <f>-LN(('1. Escapement Biomass'!N11-'1. Fishing impacts'!R11-AZ11-'1. Non-fishing impacts'!J11)/('1. Escapement Biomass'!N11-'1. Fishing impacts'!R11-AZ11))</f>
        <v>0</v>
      </c>
      <c r="L11" s="1">
        <v>0</v>
      </c>
      <c r="M11" s="65">
        <f>-LN(('1. Escapement Biomass'!O11-'1. Fishing impacts'!V11-BB11-'1. Non-fishing impacts'!L11)/('1. Escapement Biomass'!O11-'1. Fishing impacts'!V11-BB11))</f>
        <v>0</v>
      </c>
      <c r="N11" s="1">
        <v>0</v>
      </c>
      <c r="O11" s="65">
        <f>-LN(('1. Escapement Biomass'!P11-'1. Fishing impacts'!Z11-BD11-'1. Non-fishing impacts'!N11)/('1. Escapement Biomass'!P11-'1. Fishing impacts'!Z11-BD11))</f>
        <v>0</v>
      </c>
      <c r="P11" s="15" t="s">
        <v>232</v>
      </c>
      <c r="Q11" s="1" t="s">
        <v>232</v>
      </c>
      <c r="R11" s="1" t="s">
        <v>232</v>
      </c>
      <c r="S11" s="1" t="s">
        <v>232</v>
      </c>
      <c r="T11" s="1" t="s">
        <v>232</v>
      </c>
      <c r="U11" s="1" t="s">
        <v>232</v>
      </c>
      <c r="V11" s="1" t="s">
        <v>232</v>
      </c>
      <c r="W11" s="1" t="s">
        <v>232</v>
      </c>
      <c r="X11" s="1" t="s">
        <v>232</v>
      </c>
      <c r="Y11" s="1" t="s">
        <v>232</v>
      </c>
      <c r="Z11" s="1" t="s">
        <v>232</v>
      </c>
      <c r="AA11" s="1" t="s">
        <v>232</v>
      </c>
      <c r="AB11" s="1" t="s">
        <v>232</v>
      </c>
      <c r="AC11" s="18" t="s">
        <v>232</v>
      </c>
      <c r="AD11" s="66">
        <v>0</v>
      </c>
      <c r="AE11" s="66">
        <v>0</v>
      </c>
      <c r="AF11" s="66">
        <v>0</v>
      </c>
      <c r="AG11" s="66">
        <v>0</v>
      </c>
      <c r="AH11" s="66">
        <v>0</v>
      </c>
      <c r="AI11" s="66">
        <v>0</v>
      </c>
      <c r="AJ11" s="66">
        <v>0</v>
      </c>
      <c r="AK11" s="66">
        <v>0</v>
      </c>
      <c r="AL11" s="66">
        <v>0</v>
      </c>
      <c r="AM11" s="66">
        <v>0</v>
      </c>
      <c r="AN11" s="66">
        <v>0</v>
      </c>
      <c r="AO11" s="66">
        <v>0</v>
      </c>
      <c r="AP11" s="66">
        <v>0</v>
      </c>
      <c r="AQ11" s="68">
        <v>0</v>
      </c>
      <c r="AR11" s="66">
        <v>0</v>
      </c>
      <c r="AS11" s="65">
        <f>-LN(('1. Escapement Biomass'!J11-'1. Fishing impacts'!B11-'1. Non-fishing impacts'!AR11)/('1. Escapement Biomass'!J11-'1. Fishing impacts'!B11))</f>
        <v>0</v>
      </c>
      <c r="AT11" s="66">
        <v>0</v>
      </c>
      <c r="AU11" s="65">
        <f>-LN(('1. Escapement Biomass'!K11-'1. Fishing impacts'!F11-'1. Non-fishing impacts'!AT11)/('1. Escapement Biomass'!K11-'1. Fishing impacts'!F11))</f>
        <v>0</v>
      </c>
      <c r="AV11" s="66">
        <v>0</v>
      </c>
      <c r="AW11" s="65">
        <f>-LN(('1. Escapement Biomass'!L11-'1. Fishing impacts'!J11-'1. Non-fishing impacts'!AV11)/('1. Escapement Biomass'!L11-'1. Fishing impacts'!J11))</f>
        <v>0</v>
      </c>
      <c r="AX11" s="66">
        <v>0</v>
      </c>
      <c r="AY11" s="65">
        <f>-LN(('1. Escapement Biomass'!M11-'1. Fishing impacts'!N11-'1. Non-fishing impacts'!AX11)/('1. Escapement Biomass'!M11-'1. Fishing impacts'!N11))</f>
        <v>0</v>
      </c>
      <c r="AZ11" s="66">
        <v>0</v>
      </c>
      <c r="BA11" s="65">
        <f>-LN(('1. Escapement Biomass'!N11-'1. Fishing impacts'!R11-'1. Non-fishing impacts'!AZ11)/('1. Escapement Biomass'!N11-'1. Fishing impacts'!R11))</f>
        <v>0</v>
      </c>
      <c r="BB11" s="66">
        <v>0</v>
      </c>
      <c r="BC11" s="65">
        <f>-LN(('1. Escapement Biomass'!O11)/('1. Escapement Biomass'!O11+BB11))</f>
        <v>0</v>
      </c>
      <c r="BD11" s="66">
        <v>0</v>
      </c>
      <c r="BE11" s="65">
        <f>-LN(('1. Escapement Biomass'!P11)/('1. Escapement Biomass'!P11+BD11))</f>
        <v>0</v>
      </c>
    </row>
    <row r="12" spans="1:57" x14ac:dyDescent="0.25">
      <c r="A12" s="30" t="s">
        <v>229</v>
      </c>
      <c r="B12" s="15">
        <v>0</v>
      </c>
      <c r="C12" s="65">
        <f>-LN(('1. Escapement Biomass'!J12-'1. Fishing impacts'!B12-AR12-'1. Non-fishing impacts'!B12)/('1. Escapement Biomass'!J12-'1. Fishing impacts'!B12-AR12))</f>
        <v>0</v>
      </c>
      <c r="D12" s="1">
        <v>0</v>
      </c>
      <c r="E12" s="65">
        <f>-LN(('1. Escapement Biomass'!K12-'1. Fishing impacts'!F12-AT12-'1. Non-fishing impacts'!D12)/('1. Escapement Biomass'!K12-'1. Fishing impacts'!F12-AT12))</f>
        <v>0</v>
      </c>
      <c r="F12" s="1">
        <v>0</v>
      </c>
      <c r="G12" s="65" t="e">
        <f>-LN(('1. Escapement Biomass'!L12-'1. Fishing impacts'!J12-AV12-'1. Non-fishing impacts'!F12)/('1. Escapement Biomass'!L12-'1. Fishing impacts'!J12-AV12))</f>
        <v>#VALUE!</v>
      </c>
      <c r="H12" s="1">
        <v>0</v>
      </c>
      <c r="I12" s="65" t="e">
        <f>-LN(('1. Escapement Biomass'!M12-'1. Fishing impacts'!N12-AX12-'1. Non-fishing impacts'!H12)/('1. Escapement Biomass'!M12-'1. Fishing impacts'!N12-AX12))</f>
        <v>#VALUE!</v>
      </c>
      <c r="J12" s="1">
        <v>0</v>
      </c>
      <c r="K12" s="65" t="e">
        <f>-LN(('1. Escapement Biomass'!N12-'1. Fishing impacts'!R12-AZ12-'1. Non-fishing impacts'!J12)/('1. Escapement Biomass'!N12-'1. Fishing impacts'!R12-AZ12))</f>
        <v>#VALUE!</v>
      </c>
      <c r="L12" s="1">
        <v>0</v>
      </c>
      <c r="M12" s="65" t="e">
        <f>-LN(('1. Escapement Biomass'!O12-'1. Fishing impacts'!V12-BB12-'1. Non-fishing impacts'!L12)/('1. Escapement Biomass'!O12-'1. Fishing impacts'!V12-BB12))</f>
        <v>#VALUE!</v>
      </c>
      <c r="N12" s="1">
        <v>0</v>
      </c>
      <c r="O12" s="65" t="e">
        <f>-LN(('1. Escapement Biomass'!P12-'1. Fishing impacts'!Z12-BD12-'1. Non-fishing impacts'!N12)/('1. Escapement Biomass'!P12-'1. Fishing impacts'!Z12-BD12))</f>
        <v>#VALUE!</v>
      </c>
      <c r="P12" s="15" t="s">
        <v>232</v>
      </c>
      <c r="Q12" s="1" t="s">
        <v>232</v>
      </c>
      <c r="R12" s="1" t="s">
        <v>232</v>
      </c>
      <c r="S12" s="1" t="s">
        <v>232</v>
      </c>
      <c r="T12" s="1" t="s">
        <v>232</v>
      </c>
      <c r="U12" s="1" t="s">
        <v>232</v>
      </c>
      <c r="V12" s="1" t="s">
        <v>232</v>
      </c>
      <c r="W12" s="1" t="s">
        <v>232</v>
      </c>
      <c r="X12" s="1" t="s">
        <v>232</v>
      </c>
      <c r="Y12" s="1" t="s">
        <v>232</v>
      </c>
      <c r="Z12" s="1" t="s">
        <v>232</v>
      </c>
      <c r="AA12" s="1" t="s">
        <v>232</v>
      </c>
      <c r="AB12" s="1" t="s">
        <v>232</v>
      </c>
      <c r="AC12" s="18" t="s">
        <v>232</v>
      </c>
      <c r="AD12" s="66">
        <v>0</v>
      </c>
      <c r="AE12" s="66">
        <v>0</v>
      </c>
      <c r="AF12" s="66">
        <v>0</v>
      </c>
      <c r="AG12" s="66">
        <v>0</v>
      </c>
      <c r="AH12" s="66">
        <v>0</v>
      </c>
      <c r="AI12" s="66">
        <v>0</v>
      </c>
      <c r="AJ12" s="66">
        <v>0</v>
      </c>
      <c r="AK12" s="66">
        <v>0</v>
      </c>
      <c r="AL12" s="66">
        <v>0</v>
      </c>
      <c r="AM12" s="66">
        <v>0</v>
      </c>
      <c r="AN12" s="66">
        <v>0</v>
      </c>
      <c r="AO12" s="66">
        <v>0</v>
      </c>
      <c r="AP12" s="66">
        <v>0</v>
      </c>
      <c r="AQ12" s="68">
        <v>0</v>
      </c>
      <c r="AR12" s="66">
        <v>0</v>
      </c>
      <c r="AS12" s="65">
        <f>-LN(('1. Escapement Biomass'!J12-'1. Fishing impacts'!B12-'1. Non-fishing impacts'!AR12)/('1. Escapement Biomass'!J12-'1. Fishing impacts'!B12))</f>
        <v>0</v>
      </c>
      <c r="AT12" s="66">
        <v>0</v>
      </c>
      <c r="AU12" s="65">
        <f>-LN(('1. Escapement Biomass'!K12-'1. Fishing impacts'!F12-'1. Non-fishing impacts'!AT12)/('1. Escapement Biomass'!K12-'1. Fishing impacts'!F12))</f>
        <v>0</v>
      </c>
      <c r="AV12" s="66">
        <v>0</v>
      </c>
      <c r="AW12" s="65" t="e">
        <f>-LN(('1. Escapement Biomass'!L12-'1. Fishing impacts'!J12-'1. Non-fishing impacts'!AV12)/('1. Escapement Biomass'!L12-'1. Fishing impacts'!J12))</f>
        <v>#VALUE!</v>
      </c>
      <c r="AX12" s="66">
        <v>0</v>
      </c>
      <c r="AY12" s="65" t="e">
        <f>-LN(('1. Escapement Biomass'!M12-'1. Fishing impacts'!N12-'1. Non-fishing impacts'!AX12)/('1. Escapement Biomass'!M12-'1. Fishing impacts'!N12))</f>
        <v>#VALUE!</v>
      </c>
      <c r="AZ12" s="66">
        <v>0</v>
      </c>
      <c r="BA12" s="65" t="e">
        <f>-LN(('1. Escapement Biomass'!N12-'1. Fishing impacts'!R12-'1. Non-fishing impacts'!AZ12)/('1. Escapement Biomass'!N12-'1. Fishing impacts'!R12))</f>
        <v>#VALUE!</v>
      </c>
      <c r="BB12" s="66">
        <v>0</v>
      </c>
      <c r="BC12" s="65" t="e">
        <f>-LN(('1. Escapement Biomass'!O12)/('1. Escapement Biomass'!O12+BB12))</f>
        <v>#VALUE!</v>
      </c>
      <c r="BD12" s="66">
        <v>0</v>
      </c>
      <c r="BE12" s="65" t="e">
        <f>-LN(('1. Escapement Biomass'!P12)/('1. Escapement Biomass'!P12+BD12))</f>
        <v>#VALUE!</v>
      </c>
    </row>
    <row r="13" spans="1:57" x14ac:dyDescent="0.25">
      <c r="A13" s="18"/>
      <c r="B13" s="15"/>
      <c r="O13" s="18"/>
      <c r="AC13" s="18"/>
      <c r="AQ13" s="18"/>
      <c r="BE13" s="18"/>
    </row>
    <row r="14" spans="1:57" x14ac:dyDescent="0.25">
      <c r="A14" s="55" t="s">
        <v>231</v>
      </c>
      <c r="B14" s="15"/>
      <c r="O14" s="18"/>
      <c r="AC14" s="18"/>
      <c r="AQ14" s="18"/>
      <c r="BE14" s="18"/>
    </row>
    <row r="15" spans="1:57" x14ac:dyDescent="0.25">
      <c r="A15" s="18" t="s">
        <v>172</v>
      </c>
      <c r="B15" s="15">
        <v>187</v>
      </c>
      <c r="C15" s="65">
        <f>-LN(('1. Escapement Biomass'!J15-'1. Fishing impacts'!B15-'1. Non-fishing impacts'!B15)/('1. Escapement Biomass'!J15-'1. Fishing impacts'!B15))</f>
        <v>1.9310914604586671E-2</v>
      </c>
      <c r="D15" s="71">
        <f>'1. Escapement Biomass'!K15-'1. Escapement Biomass'!D15</f>
        <v>194.13309678239966</v>
      </c>
      <c r="E15" s="65">
        <f>-LN(('1. Escapement Biomass'!K15-'1. Fishing impacts'!F15-AT15-'1. Non-fishing impacts'!D15)/('1. Escapement Biomass'!K15-'1. Fishing impacts'!F15-AT15))</f>
        <v>1.3244724665024837E-2</v>
      </c>
      <c r="F15" s="71">
        <f>'1. Escapement Biomass'!L15-'1. Escapement Biomass'!E15</f>
        <v>142.95971733479928</v>
      </c>
      <c r="G15" s="65">
        <f>-LN(('1. Escapement Biomass'!L15-'1. Fishing impacts'!J15-AV15-'1. Non-fishing impacts'!F15)/('1. Escapement Biomass'!L15-'1. Fishing impacts'!J15-AV15))</f>
        <v>1.3244715680982963E-2</v>
      </c>
      <c r="H15" s="71">
        <f>'1. Escapement Biomass'!M15-'1. Escapement Biomass'!F15</f>
        <v>130.63103364000017</v>
      </c>
      <c r="I15" s="65">
        <f>-LN(('1. Escapement Biomass'!M15-'1. Fishing impacts'!N15-AX15-'1. Non-fishing impacts'!H15)/('1. Escapement Biomass'!M15-'1. Fishing impacts'!N15-AX15))</f>
        <v>1.3244719548202399E-2</v>
      </c>
      <c r="J15" s="71">
        <f>'1. Escapement Biomass'!N15-'1. Escapement Biomass'!G15</f>
        <v>182.80644479999864</v>
      </c>
      <c r="K15" s="65">
        <f>-LN(('1. Escapement Biomass'!N15-'1. Fishing impacts'!R15-AZ15-'1. Non-fishing impacts'!J15)/('1. Escapement Biomass'!N15-'1. Fishing impacts'!R15-AZ15))</f>
        <v>1.3204549017749621E-2</v>
      </c>
      <c r="L15" s="71">
        <f>'1. Escapement Biomass'!O15-'1. Escapement Biomass'!H15</f>
        <v>197.5186929800002</v>
      </c>
      <c r="M15" s="65">
        <f>-LN(('1. Escapement Biomass'!O15-'1. Fishing impacts'!V15-BB15-'1. Non-fishing impacts'!L15)/('1. Escapement Biomass'!O15-'1. Fishing impacts'!V15-BB15))</f>
        <v>1.3185896398535344E-2</v>
      </c>
      <c r="N15" s="71">
        <f>'1. Escapement Biomass'!P15-'1. Escapement Biomass'!I15</f>
        <v>194.17661802000111</v>
      </c>
      <c r="O15" s="65">
        <f>-LN(('1. Escapement Biomass'!P15-'1. Fishing impacts'!Z15-BD15-'1. Non-fishing impacts'!N15)/('1. Escapement Biomass'!P15-'1. Fishing impacts'!Z15-BD15))</f>
        <v>1.3246352924489E-2</v>
      </c>
      <c r="P15" s="1" t="s">
        <v>232</v>
      </c>
      <c r="Q15" s="1" t="s">
        <v>232</v>
      </c>
      <c r="R15" s="1" t="s">
        <v>232</v>
      </c>
      <c r="S15" s="1" t="s">
        <v>232</v>
      </c>
      <c r="T15" s="1" t="s">
        <v>232</v>
      </c>
      <c r="U15" s="1" t="s">
        <v>232</v>
      </c>
      <c r="V15" s="1" t="s">
        <v>232</v>
      </c>
      <c r="W15" s="1" t="s">
        <v>232</v>
      </c>
      <c r="X15" s="1" t="s">
        <v>232</v>
      </c>
      <c r="Y15" s="1" t="s">
        <v>232</v>
      </c>
      <c r="Z15" s="1" t="s">
        <v>232</v>
      </c>
      <c r="AA15" s="1" t="s">
        <v>232</v>
      </c>
      <c r="AB15" s="1" t="s">
        <v>232</v>
      </c>
      <c r="AC15" s="1" t="s">
        <v>232</v>
      </c>
      <c r="AD15" s="66">
        <v>0</v>
      </c>
      <c r="AE15" s="66">
        <v>0</v>
      </c>
      <c r="AF15" s="66">
        <v>0</v>
      </c>
      <c r="AG15" s="66">
        <v>0</v>
      </c>
      <c r="AH15" s="66">
        <v>0</v>
      </c>
      <c r="AI15" s="66">
        <v>0</v>
      </c>
      <c r="AJ15" s="66">
        <v>0</v>
      </c>
      <c r="AK15" s="66">
        <v>0</v>
      </c>
      <c r="AL15" s="66">
        <v>0</v>
      </c>
      <c r="AM15" s="66">
        <v>0</v>
      </c>
      <c r="AN15" s="66">
        <v>0</v>
      </c>
      <c r="AO15" s="66">
        <v>0</v>
      </c>
      <c r="AP15" s="66">
        <v>0</v>
      </c>
      <c r="AQ15" s="66">
        <v>0</v>
      </c>
      <c r="AR15" s="1">
        <v>0</v>
      </c>
      <c r="AS15" s="65">
        <f>-LN(('1. Escapement Biomass'!J15-'1. Fishing impacts'!B15-'1. Non-fishing impacts'!AR15)/('1. Escapement Biomass'!J15-'1. Fishing impacts'!B15))</f>
        <v>0</v>
      </c>
      <c r="AT15" s="1">
        <v>0</v>
      </c>
      <c r="AU15" s="65">
        <f>-LN(('1. Escapement Biomass'!K15-'1. Fishing impacts'!F15-'1. Non-fishing impacts'!AT15)/('1. Escapement Biomass'!K15-'1. Fishing impacts'!F15))</f>
        <v>0</v>
      </c>
      <c r="AV15" s="1">
        <v>0</v>
      </c>
      <c r="AW15" s="65">
        <f>-LN(('1. Escapement Biomass'!L15-'1. Fishing impacts'!J15-'1. Non-fishing impacts'!AV15)/('1. Escapement Biomass'!L15-'1. Fishing impacts'!J15))</f>
        <v>0</v>
      </c>
      <c r="AX15" s="1">
        <v>0</v>
      </c>
      <c r="AY15" s="65">
        <f>-LN(('1. Escapement Biomass'!M15-'1. Fishing impacts'!N15-'1. Non-fishing impacts'!AX15)/('1. Escapement Biomass'!M15-'1. Fishing impacts'!N15))</f>
        <v>0</v>
      </c>
      <c r="AZ15" s="1">
        <v>0</v>
      </c>
      <c r="BA15" s="65">
        <f>-LN(('1. Escapement Biomass'!N15-'1. Fishing impacts'!R15-'1. Non-fishing impacts'!AZ15)/('1. Escapement Biomass'!N15-'1. Fishing impacts'!R15))</f>
        <v>0</v>
      </c>
      <c r="BB15" s="1">
        <v>0</v>
      </c>
      <c r="BC15" s="65">
        <f>-LN(('1. Escapement Biomass'!O15)/('1. Escapement Biomass'!O15+BB15))</f>
        <v>0</v>
      </c>
      <c r="BD15" s="1">
        <v>0</v>
      </c>
      <c r="BE15" s="65">
        <f>-LN(('1. Escapement Biomass'!P15)/('1. Escapement Biomass'!P15+BD15))</f>
        <v>0</v>
      </c>
    </row>
    <row r="16" spans="1:57" x14ac:dyDescent="0.25">
      <c r="A16" s="18" t="s">
        <v>173</v>
      </c>
      <c r="B16" s="15">
        <f>9403+284</f>
        <v>9687</v>
      </c>
      <c r="C16" s="65">
        <f>-LN(('1. Escapement Biomass'!J16-'1. Fishing impacts'!B16-'1. Non-fishing impacts'!B16)/('1. Escapement Biomass'!J16-'1. Fishing impacts'!B16))</f>
        <v>0.18571751610315967</v>
      </c>
      <c r="D16" s="71">
        <f>'1. Escapement Biomass'!K16-'1. Escapement Biomass'!D16</f>
        <v>9741.0862731711968</v>
      </c>
      <c r="E16" s="65">
        <f>-LN(('1. Escapement Biomass'!K16-'1. Fishing impacts'!F16-AT16-'1. Non-fishing impacts'!D16)/('1. Escapement Biomass'!K16-'1. Fishing impacts'!F16-AT16))</f>
        <v>0.18634841031797306</v>
      </c>
      <c r="F16" s="71">
        <f>'1. Escapement Biomass'!L16-'1. Escapement Biomass'!E16</f>
        <v>3098.9012384624002</v>
      </c>
      <c r="G16" s="65">
        <f>-LN(('1. Escapement Biomass'!L16-'1. Fishing impacts'!J16-AV16-'1. Non-fishing impacts'!F16)/('1. Escapement Biomass'!L16-'1. Fishing impacts'!J16-AV16))</f>
        <v>6.0903695961804831E-2</v>
      </c>
      <c r="H16" s="71">
        <f>'1. Escapement Biomass'!M16-'1. Escapement Biomass'!F16</f>
        <v>2441.5316707199963</v>
      </c>
      <c r="I16" s="65">
        <f>-LN(('1. Escapement Biomass'!M16-'1. Fishing impacts'!N16-AX16-'1. Non-fishing impacts'!H16)/('1. Escapement Biomass'!M16-'1. Fishing impacts'!N16-AX16))</f>
        <v>4.720138262752329E-2</v>
      </c>
      <c r="J16" s="71">
        <f>'1. Escapement Biomass'!N16-'1. Escapement Biomass'!G16</f>
        <v>10281.898627647999</v>
      </c>
      <c r="K16" s="65">
        <f>-LN(('1. Escapement Biomass'!N16-'1. Fishing impacts'!R16-AZ16-'1. Non-fishing impacts'!J16)/('1. Escapement Biomass'!N16-'1. Fishing impacts'!R16-AZ16))</f>
        <v>0.13380286657744292</v>
      </c>
      <c r="L16" s="71">
        <f>('1. Escapement Biomass'!O16-'1. Escapement Biomass'!H16)-432</f>
        <v>8450.4704649999912</v>
      </c>
      <c r="M16" s="65">
        <f>-LN(('1. Escapement Biomass'!O16-'1. Fishing impacts'!V16-BB16-'1. Non-fishing impacts'!L16)/('1. Escapement Biomass'!O16-'1. Fishing impacts'!V16-BB16))</f>
        <v>9.9829600163695978E-2</v>
      </c>
      <c r="N16" s="71">
        <f>('1. Escapement Biomass'!P16-'1. Escapement Biomass'!I16)</f>
        <v>5930.459852</v>
      </c>
      <c r="O16" s="65">
        <f>-LN(('1. Escapement Biomass'!P16-'1. Fishing impacts'!Z16-BD16-'1. Non-fishing impacts'!N16)/('1. Escapement Biomass'!P16-'1. Fishing impacts'!Z16-BD16))</f>
        <v>6.9977868394257292E-2</v>
      </c>
      <c r="P16" s="1" t="s">
        <v>232</v>
      </c>
      <c r="Q16" s="1" t="s">
        <v>232</v>
      </c>
      <c r="R16" s="1" t="s">
        <v>232</v>
      </c>
      <c r="S16" s="1" t="s">
        <v>232</v>
      </c>
      <c r="T16" s="1" t="s">
        <v>232</v>
      </c>
      <c r="U16" s="1" t="s">
        <v>232</v>
      </c>
      <c r="V16" s="1" t="s">
        <v>232</v>
      </c>
      <c r="W16" s="1" t="s">
        <v>232</v>
      </c>
      <c r="X16" s="1" t="s">
        <v>232</v>
      </c>
      <c r="Y16" s="1" t="s">
        <v>232</v>
      </c>
      <c r="Z16" s="1" t="s">
        <v>232</v>
      </c>
      <c r="AA16" s="1" t="s">
        <v>232</v>
      </c>
      <c r="AB16" s="1" t="s">
        <v>232</v>
      </c>
      <c r="AC16" s="1" t="s">
        <v>232</v>
      </c>
      <c r="AD16" s="66">
        <v>0</v>
      </c>
      <c r="AE16" s="66">
        <v>0</v>
      </c>
      <c r="AF16" s="66">
        <v>0</v>
      </c>
      <c r="AG16" s="66">
        <v>0</v>
      </c>
      <c r="AH16" s="66">
        <v>0</v>
      </c>
      <c r="AI16" s="66">
        <v>0</v>
      </c>
      <c r="AJ16" s="66">
        <v>0</v>
      </c>
      <c r="AK16" s="66">
        <v>0</v>
      </c>
      <c r="AL16" s="66">
        <v>0</v>
      </c>
      <c r="AM16" s="66">
        <v>0</v>
      </c>
      <c r="AN16" s="66">
        <v>0</v>
      </c>
      <c r="AO16" s="66">
        <v>0</v>
      </c>
      <c r="AP16" s="66">
        <v>0</v>
      </c>
      <c r="AQ16" s="66">
        <v>0</v>
      </c>
      <c r="AR16" s="1">
        <v>0</v>
      </c>
      <c r="AS16" s="65">
        <f>-LN(('1. Escapement Biomass'!J16-'1. Fishing impacts'!B16-'1. Non-fishing impacts'!AR16)/('1. Escapement Biomass'!J16-'1. Fishing impacts'!B16))</f>
        <v>0</v>
      </c>
      <c r="AT16" s="1">
        <v>0</v>
      </c>
      <c r="AU16" s="65">
        <f>-LN(('1. Escapement Biomass'!K16-'1. Fishing impacts'!F16-'1. Non-fishing impacts'!AT16)/('1. Escapement Biomass'!K16-'1. Fishing impacts'!F16))</f>
        <v>0</v>
      </c>
      <c r="AV16" s="1">
        <v>0</v>
      </c>
      <c r="AW16" s="65">
        <f>-LN(('1. Escapement Biomass'!L16-'1. Fishing impacts'!J16-'1. Non-fishing impacts'!AV16)/('1. Escapement Biomass'!L16-'1. Fishing impacts'!J16))</f>
        <v>0</v>
      </c>
      <c r="AX16" s="1">
        <v>0</v>
      </c>
      <c r="AY16" s="65">
        <f>-LN(('1. Escapement Biomass'!M16-'1. Fishing impacts'!N16-'1. Non-fishing impacts'!AX16)/('1. Escapement Biomass'!M16-'1. Fishing impacts'!N16))</f>
        <v>0</v>
      </c>
      <c r="AZ16" s="1">
        <v>0</v>
      </c>
      <c r="BA16" s="65">
        <f>-LN(('1. Escapement Biomass'!N16-'1. Fishing impacts'!R16-'1. Non-fishing impacts'!AZ16)/('1. Escapement Biomass'!N16-'1. Fishing impacts'!R16))</f>
        <v>0</v>
      </c>
      <c r="BB16" s="1">
        <v>432</v>
      </c>
      <c r="BC16" s="65">
        <f>-LN(('1. Escapement Biomass'!O16)/('1. Escapement Biomass'!O16+BB16))</f>
        <v>4.8218431165439769E-3</v>
      </c>
      <c r="BD16" s="1">
        <v>0</v>
      </c>
      <c r="BE16" s="65">
        <f>-LN(('1. Escapement Biomass'!P16)/('1. Escapement Biomass'!P16+BD16))</f>
        <v>0</v>
      </c>
    </row>
    <row r="17" spans="1:57" x14ac:dyDescent="0.25">
      <c r="A17" s="18" t="s">
        <v>174</v>
      </c>
      <c r="B17" s="15">
        <v>5969</v>
      </c>
      <c r="C17" s="65">
        <f>-LN(('1. Escapement Biomass'!J17-'1. Fishing impacts'!B17-'1. Non-fishing impacts'!B17)/('1. Escapement Biomass'!J17-'1. Fishing impacts'!B17))</f>
        <v>0.24200124812828358</v>
      </c>
      <c r="D17" s="71">
        <f>'1. Escapement Biomass'!K17-'1. Escapement Biomass'!D17</f>
        <v>4095</v>
      </c>
      <c r="E17" s="65">
        <f>-LN(('1. Escapement Biomass'!K17-'1. Fishing impacts'!F17-AT17-'1. Non-fishing impacts'!D17)/('1. Escapement Biomass'!K17-'1. Fishing impacts'!F17-AT17))</f>
        <v>5.0307735296084385E-2</v>
      </c>
      <c r="F17" s="71">
        <f>'1. Escapement Biomass'!L17-'1. Escapement Biomass'!E17</f>
        <v>8210</v>
      </c>
      <c r="G17" s="65">
        <f>-LN(('1. Escapement Biomass'!L17-'1. Fishing impacts'!J17-AV17-'1. Non-fishing impacts'!F17)/('1. Escapement Biomass'!L17-'1. Fishing impacts'!J17-AV17))</f>
        <v>0.11494604705987507</v>
      </c>
      <c r="H17" s="71">
        <f>'1. Escapement Biomass'!M17-'1. Escapement Biomass'!F17</f>
        <v>7673</v>
      </c>
      <c r="I17" s="65">
        <f>-LN(('1. Escapement Biomass'!M17-'1. Fishing impacts'!N17-AX17-'1. Non-fishing impacts'!H17)/('1. Escapement Biomass'!M17-'1. Fishing impacts'!N17-AX17))</f>
        <v>0.11323710340911403</v>
      </c>
      <c r="J17" s="71">
        <f>'1. Escapement Biomass'!N17-'1. Escapement Biomass'!G17</f>
        <v>9095</v>
      </c>
      <c r="K17" s="65">
        <f>-LN(('1. Escapement Biomass'!N17-'1. Fishing impacts'!R17-AZ17-'1. Non-fishing impacts'!J17)/('1. Escapement Biomass'!N17-'1. Fishing impacts'!R17-AZ17))</f>
        <v>0.12655841759474165</v>
      </c>
      <c r="L17" s="71">
        <f>'1. Escapement Biomass'!O17-'1. Escapement Biomass'!H17</f>
        <v>9195</v>
      </c>
      <c r="M17" s="65">
        <f>-LN(('1. Escapement Biomass'!O17-'1. Fishing impacts'!V17-BB17-'1. Non-fishing impacts'!L17)/('1. Escapement Biomass'!O17-'1. Fishing impacts'!V17-BB17))</f>
        <v>0.10872779193047992</v>
      </c>
      <c r="N17" s="71">
        <f>('1. Escapement Biomass'!P17-'1. Escapement Biomass'!I17)-343</f>
        <v>7594.5351871600142</v>
      </c>
      <c r="O17" s="65">
        <f>-LN(('1. Escapement Biomass'!P17-'1. Fishing impacts'!Z17-BD17-'1. Non-fishing impacts'!N17)/('1. Escapement Biomass'!P17-'1. Fishing impacts'!Z17-BD17))</f>
        <v>9.9997840809764552E-2</v>
      </c>
      <c r="P17" s="1" t="s">
        <v>232</v>
      </c>
      <c r="Q17" s="1" t="s">
        <v>232</v>
      </c>
      <c r="R17" s="1" t="s">
        <v>232</v>
      </c>
      <c r="S17" s="1" t="s">
        <v>232</v>
      </c>
      <c r="T17" s="1" t="s">
        <v>232</v>
      </c>
      <c r="U17" s="1" t="s">
        <v>232</v>
      </c>
      <c r="V17" s="1" t="s">
        <v>232</v>
      </c>
      <c r="W17" s="1" t="s">
        <v>232</v>
      </c>
      <c r="X17" s="1" t="s">
        <v>232</v>
      </c>
      <c r="Y17" s="1" t="s">
        <v>232</v>
      </c>
      <c r="Z17" s="1" t="s">
        <v>232</v>
      </c>
      <c r="AA17" s="1" t="s">
        <v>232</v>
      </c>
      <c r="AB17" s="1" t="s">
        <v>232</v>
      </c>
      <c r="AC17" s="1" t="s">
        <v>232</v>
      </c>
      <c r="AD17" s="66">
        <v>0</v>
      </c>
      <c r="AE17" s="66">
        <v>0</v>
      </c>
      <c r="AF17" s="66">
        <v>0</v>
      </c>
      <c r="AG17" s="66">
        <v>0</v>
      </c>
      <c r="AH17" s="66">
        <v>0</v>
      </c>
      <c r="AI17" s="66">
        <v>0</v>
      </c>
      <c r="AJ17" s="66">
        <v>0</v>
      </c>
      <c r="AK17" s="66">
        <v>0</v>
      </c>
      <c r="AL17" s="66">
        <v>0</v>
      </c>
      <c r="AM17" s="66">
        <v>0</v>
      </c>
      <c r="AN17" s="66">
        <v>0</v>
      </c>
      <c r="AO17" s="66">
        <v>0</v>
      </c>
      <c r="AP17" s="66">
        <v>0</v>
      </c>
      <c r="AQ17" s="66">
        <v>0</v>
      </c>
      <c r="AR17" s="1">
        <v>0</v>
      </c>
      <c r="AS17" s="65">
        <f>-LN(('1. Escapement Biomass'!J17-'1. Fishing impacts'!B17-'1. Non-fishing impacts'!AR17)/('1. Escapement Biomass'!J17-'1. Fishing impacts'!B17))</f>
        <v>0</v>
      </c>
      <c r="AT17" s="1">
        <v>0</v>
      </c>
      <c r="AU17" s="65">
        <f>-LN(('1. Escapement Biomass'!K17-'1. Fishing impacts'!F17-'1. Non-fishing impacts'!AT17)/('1. Escapement Biomass'!K17-'1. Fishing impacts'!F17))</f>
        <v>0</v>
      </c>
      <c r="AV17" s="1">
        <v>0</v>
      </c>
      <c r="AW17" s="65">
        <f>-LN(('1. Escapement Biomass'!L17-'1. Fishing impacts'!J17-'1. Non-fishing impacts'!AV17)/('1. Escapement Biomass'!L17-'1. Fishing impacts'!J17))</f>
        <v>0</v>
      </c>
      <c r="AX17" s="1">
        <v>0</v>
      </c>
      <c r="AY17" s="65">
        <f>-LN(('1. Escapement Biomass'!M17-'1. Fishing impacts'!N17-'1. Non-fishing impacts'!AX17)/('1. Escapement Biomass'!M17-'1. Fishing impacts'!N17))</f>
        <v>0</v>
      </c>
      <c r="AZ17" s="1">
        <v>0</v>
      </c>
      <c r="BA17" s="65">
        <f>-LN(('1. Escapement Biomass'!N17-'1. Fishing impacts'!R17-'1. Non-fishing impacts'!AZ17)/('1. Escapement Biomass'!N17-'1. Fishing impacts'!R17))</f>
        <v>0</v>
      </c>
      <c r="BB17" s="1">
        <v>0</v>
      </c>
      <c r="BC17" s="65">
        <f>-LN(('1. Escapement Biomass'!O17)/('1. Escapement Biomass'!O17+BB17))</f>
        <v>0</v>
      </c>
      <c r="BD17" s="1">
        <v>343</v>
      </c>
      <c r="BE17" s="65">
        <f>-LN(('1. Escapement Biomass'!P17)/('1. Escapement Biomass'!P17+BD17))</f>
        <v>4.2703166128068319E-3</v>
      </c>
    </row>
    <row r="18" spans="1:57" x14ac:dyDescent="0.25">
      <c r="A18" s="18" t="s">
        <v>175</v>
      </c>
      <c r="B18" s="15">
        <v>0</v>
      </c>
      <c r="C18" s="65">
        <f>-LN(('1. Escapement Biomass'!J18-'1. Fishing impacts'!B18-'1. Non-fishing impacts'!B18)/('1. Escapement Biomass'!J18-'1. Fishing impacts'!B18))</f>
        <v>0</v>
      </c>
      <c r="D18" s="71">
        <f>'1. Escapement Biomass'!K18-'1. Escapement Biomass'!D18</f>
        <v>0</v>
      </c>
      <c r="E18" s="65">
        <f>-LN(('1. Escapement Biomass'!K18-'1. Fishing impacts'!F18-AT18-'1. Non-fishing impacts'!D18)/('1. Escapement Biomass'!K18-'1. Fishing impacts'!F18-AT18))</f>
        <v>0</v>
      </c>
      <c r="F18" s="71">
        <f>'1. Escapement Biomass'!L18-'1. Escapement Biomass'!E18</f>
        <v>0</v>
      </c>
      <c r="G18" s="65">
        <f>-LN(('1. Escapement Biomass'!L18-'1. Fishing impacts'!J18-AV18-'1. Non-fishing impacts'!F18)/('1. Escapement Biomass'!L18-'1. Fishing impacts'!J18-AV18))</f>
        <v>0</v>
      </c>
      <c r="H18" s="71">
        <f>'1. Escapement Biomass'!M18-'1. Escapement Biomass'!F18</f>
        <v>0</v>
      </c>
      <c r="I18" s="65">
        <f>-LN(('1. Escapement Biomass'!M18-'1. Fishing impacts'!N18-AX18-'1. Non-fishing impacts'!H18)/('1. Escapement Biomass'!M18-'1. Fishing impacts'!N18-AX18))</f>
        <v>0</v>
      </c>
      <c r="J18" s="71">
        <f>'1. Escapement Biomass'!N18-'1. Escapement Biomass'!G18</f>
        <v>0</v>
      </c>
      <c r="K18" s="65">
        <f>-LN(('1. Escapement Biomass'!N18-'1. Fishing impacts'!R18-AZ18-'1. Non-fishing impacts'!J18)/('1. Escapement Biomass'!N18-'1. Fishing impacts'!R18-AZ18))</f>
        <v>0</v>
      </c>
      <c r="L18" s="71">
        <f>'1. Escapement Biomass'!O18-'1. Escapement Biomass'!H18</f>
        <v>0</v>
      </c>
      <c r="M18" s="65">
        <f>-LN(('1. Escapement Biomass'!O18-'1. Fishing impacts'!V18-BB18-'1. Non-fishing impacts'!L18)/('1. Escapement Biomass'!O18-'1. Fishing impacts'!V18-BB18))</f>
        <v>0</v>
      </c>
      <c r="N18" s="71">
        <f>'1. Escapement Biomass'!P18-'1. Escapement Biomass'!I18</f>
        <v>0.13013947999752418</v>
      </c>
      <c r="O18" s="65">
        <f>-LN(('1. Escapement Biomass'!P18-'1. Fishing impacts'!Z18-BD18-'1. Non-fishing impacts'!N18)/('1. Escapement Biomass'!P18-'1. Fishing impacts'!Z18-BD18))</f>
        <v>1.3174592299305869E-5</v>
      </c>
      <c r="P18" s="1" t="s">
        <v>232</v>
      </c>
      <c r="Q18" s="1" t="s">
        <v>232</v>
      </c>
      <c r="R18" s="1" t="s">
        <v>232</v>
      </c>
      <c r="S18" s="1" t="s">
        <v>232</v>
      </c>
      <c r="T18" s="1" t="s">
        <v>232</v>
      </c>
      <c r="U18" s="1" t="s">
        <v>232</v>
      </c>
      <c r="V18" s="1" t="s">
        <v>232</v>
      </c>
      <c r="W18" s="1" t="s">
        <v>232</v>
      </c>
      <c r="X18" s="1" t="s">
        <v>232</v>
      </c>
      <c r="Y18" s="1" t="s">
        <v>232</v>
      </c>
      <c r="Z18" s="1" t="s">
        <v>232</v>
      </c>
      <c r="AA18" s="1" t="s">
        <v>232</v>
      </c>
      <c r="AB18" s="1" t="s">
        <v>232</v>
      </c>
      <c r="AC18" s="1" t="s">
        <v>232</v>
      </c>
      <c r="AD18" s="66">
        <v>0</v>
      </c>
      <c r="AE18" s="66">
        <v>0</v>
      </c>
      <c r="AF18" s="66">
        <v>0</v>
      </c>
      <c r="AG18" s="66">
        <v>0</v>
      </c>
      <c r="AH18" s="66">
        <v>0</v>
      </c>
      <c r="AI18" s="66">
        <v>0</v>
      </c>
      <c r="AJ18" s="66">
        <v>0</v>
      </c>
      <c r="AK18" s="66">
        <v>0</v>
      </c>
      <c r="AL18" s="66">
        <v>0</v>
      </c>
      <c r="AM18" s="66">
        <v>0</v>
      </c>
      <c r="AN18" s="66">
        <v>0</v>
      </c>
      <c r="AO18" s="66">
        <v>0</v>
      </c>
      <c r="AP18" s="66">
        <v>0</v>
      </c>
      <c r="AQ18" s="66">
        <v>0</v>
      </c>
      <c r="AR18" s="1">
        <v>0</v>
      </c>
      <c r="AS18" s="65">
        <f>-LN(('1. Escapement Biomass'!J18-'1. Fishing impacts'!B18-'1. Non-fishing impacts'!AR18)/('1. Escapement Biomass'!J18-'1. Fishing impacts'!B18))</f>
        <v>0</v>
      </c>
      <c r="AT18" s="1">
        <v>0</v>
      </c>
      <c r="AU18" s="65">
        <f>-LN(('1. Escapement Biomass'!K18-'1. Fishing impacts'!F18-'1. Non-fishing impacts'!AT18)/('1. Escapement Biomass'!K18-'1. Fishing impacts'!F18))</f>
        <v>0</v>
      </c>
      <c r="AV18" s="1">
        <v>0</v>
      </c>
      <c r="AW18" s="65">
        <f>-LN(('1. Escapement Biomass'!L18-'1. Fishing impacts'!J18-'1. Non-fishing impacts'!AV18)/('1. Escapement Biomass'!L18-'1. Fishing impacts'!J18))</f>
        <v>0</v>
      </c>
      <c r="AX18" s="1">
        <v>0</v>
      </c>
      <c r="AY18" s="65">
        <f>-LN(('1. Escapement Biomass'!M18-'1. Fishing impacts'!N18-'1. Non-fishing impacts'!AX18)/('1. Escapement Biomass'!M18-'1. Fishing impacts'!N18))</f>
        <v>0</v>
      </c>
      <c r="AZ18" s="1">
        <v>0</v>
      </c>
      <c r="BA18" s="65">
        <f>-LN(('1. Escapement Biomass'!N18-'1. Fishing impacts'!R18-'1. Non-fishing impacts'!AZ18)/('1. Escapement Biomass'!N18-'1. Fishing impacts'!R18))</f>
        <v>0</v>
      </c>
      <c r="BB18" s="1">
        <v>0</v>
      </c>
      <c r="BC18" s="65">
        <f>-LN(('1. Escapement Biomass'!O18)/('1. Escapement Biomass'!O18+BB18))</f>
        <v>0</v>
      </c>
      <c r="BD18" s="1">
        <v>0</v>
      </c>
      <c r="BE18" s="65">
        <f>-LN(('1. Escapement Biomass'!P18)/('1. Escapement Biomass'!P18+BD18))</f>
        <v>0</v>
      </c>
    </row>
    <row r="19" spans="1:57" x14ac:dyDescent="0.25">
      <c r="A19" s="18" t="s">
        <v>176</v>
      </c>
      <c r="B19" s="15">
        <v>743</v>
      </c>
      <c r="C19" s="65">
        <f>-LN(('1. Escapement Biomass'!J19-'1. Fishing impacts'!B19-'1. Non-fishing impacts'!B19)/('1. Escapement Biomass'!J19-'1. Fishing impacts'!B19))</f>
        <v>4.8089003098728475E-2</v>
      </c>
      <c r="D19" s="71">
        <f>'1. Escapement Biomass'!K19-'1. Escapement Biomass'!D19</f>
        <v>399.45666405267002</v>
      </c>
      <c r="E19" s="65">
        <f>-LN(('1. Escapement Biomass'!K19-'1. Fishing impacts'!F19-AT19-'1. Non-fishing impacts'!D19)/('1. Escapement Biomass'!K19-'1. Fishing impacts'!F19-AT19))</f>
        <v>2.8999603807788533E-2</v>
      </c>
      <c r="F19" s="71">
        <f>'1. Escapement Biomass'!L19-'1. Escapement Biomass'!E19</f>
        <v>207.6797334330895</v>
      </c>
      <c r="G19" s="65">
        <f>-LN(('1. Escapement Biomass'!L19-'1. Fishing impacts'!J19-AV19-'1. Non-fishing impacts'!F19)/('1. Escapement Biomass'!L19-'1. Fishing impacts'!J19-AV19))</f>
        <v>2.0420242979029325E-2</v>
      </c>
      <c r="H19" s="71">
        <f>'1. Escapement Biomass'!M19-'1. Escapement Biomass'!F19</f>
        <v>5.7345218820009904</v>
      </c>
      <c r="I19" s="65">
        <f>-LN(('1. Escapement Biomass'!M19-'1. Fishing impacts'!N19-AX19-'1. Non-fishing impacts'!H19)/('1. Escapement Biomass'!M19-'1. Fishing impacts'!N19-AX19))</f>
        <v>6.105620918636658E-4</v>
      </c>
      <c r="J19" s="71">
        <f>'1. Escapement Biomass'!N19-'1. Escapement Biomass'!G19</f>
        <v>319.67383616279949</v>
      </c>
      <c r="K19" s="65">
        <f>-LN(('1. Escapement Biomass'!N19-'1. Fishing impacts'!R19-AZ19-'1. Non-fishing impacts'!J19)/('1. Escapement Biomass'!N19-'1. Fishing impacts'!R19-AZ19))</f>
        <v>2.4459707206844795E-2</v>
      </c>
      <c r="L19" s="71">
        <f>'1. Escapement Biomass'!O19-'1. Escapement Biomass'!H19</f>
        <v>123.10984229733003</v>
      </c>
      <c r="M19" s="65">
        <f>-LN(('1. Escapement Biomass'!O19-'1. Fishing impacts'!V19-BB19-'1. Non-fishing impacts'!L19)/('1. Escapement Biomass'!O19-'1. Fishing impacts'!V19-BB19))</f>
        <v>8.6388566705800328E-3</v>
      </c>
      <c r="N19" s="71">
        <f>'1. Escapement Biomass'!P19-'1. Escapement Biomass'!I19</f>
        <v>171.44949609999276</v>
      </c>
      <c r="O19" s="65">
        <f>-LN(('1. Escapement Biomass'!P19-'1. Fishing impacts'!Z19-BD19-'1. Non-fishing impacts'!N19)/('1. Escapement Biomass'!P19-'1. Fishing impacts'!Z19-BD19))</f>
        <v>1.2341112001222112E-2</v>
      </c>
      <c r="P19" s="1" t="s">
        <v>232</v>
      </c>
      <c r="Q19" s="1" t="s">
        <v>232</v>
      </c>
      <c r="R19" s="1" t="s">
        <v>232</v>
      </c>
      <c r="S19" s="1" t="s">
        <v>232</v>
      </c>
      <c r="T19" s="1" t="s">
        <v>232</v>
      </c>
      <c r="U19" s="1" t="s">
        <v>232</v>
      </c>
      <c r="V19" s="1" t="s">
        <v>232</v>
      </c>
      <c r="W19" s="1" t="s">
        <v>232</v>
      </c>
      <c r="X19" s="1" t="s">
        <v>232</v>
      </c>
      <c r="Y19" s="1" t="s">
        <v>232</v>
      </c>
      <c r="Z19" s="1" t="s">
        <v>232</v>
      </c>
      <c r="AA19" s="1" t="s">
        <v>232</v>
      </c>
      <c r="AB19" s="1" t="s">
        <v>232</v>
      </c>
      <c r="AC19" s="1" t="s">
        <v>232</v>
      </c>
      <c r="AD19" s="66">
        <v>0</v>
      </c>
      <c r="AE19" s="66">
        <v>0</v>
      </c>
      <c r="AF19" s="66">
        <v>0</v>
      </c>
      <c r="AG19" s="66">
        <v>0</v>
      </c>
      <c r="AH19" s="66">
        <v>0</v>
      </c>
      <c r="AI19" s="66">
        <v>0</v>
      </c>
      <c r="AJ19" s="66">
        <v>0</v>
      </c>
      <c r="AK19" s="66">
        <v>0</v>
      </c>
      <c r="AL19" s="66">
        <v>0</v>
      </c>
      <c r="AM19" s="66">
        <v>0</v>
      </c>
      <c r="AN19" s="66">
        <v>0</v>
      </c>
      <c r="AO19" s="66">
        <v>0</v>
      </c>
      <c r="AP19" s="66">
        <v>0</v>
      </c>
      <c r="AQ19" s="66">
        <v>0</v>
      </c>
      <c r="AR19" s="1">
        <v>0</v>
      </c>
      <c r="AS19" s="65">
        <f>-LN(('1. Escapement Biomass'!J19-'1. Fishing impacts'!B19-'1. Non-fishing impacts'!AR19)/('1. Escapement Biomass'!J19-'1. Fishing impacts'!B19))</f>
        <v>0</v>
      </c>
      <c r="AT19" s="1">
        <v>0</v>
      </c>
      <c r="AU19" s="65">
        <f>-LN(('1. Escapement Biomass'!K19-'1. Fishing impacts'!F19-'1. Non-fishing impacts'!AT19)/('1. Escapement Biomass'!K19-'1. Fishing impacts'!F19))</f>
        <v>0</v>
      </c>
      <c r="AV19" s="1">
        <v>0</v>
      </c>
      <c r="AW19" s="65">
        <f>-LN(('1. Escapement Biomass'!L19-'1. Fishing impacts'!J19-'1. Non-fishing impacts'!AV19)/('1. Escapement Biomass'!L19-'1. Fishing impacts'!J19))</f>
        <v>0</v>
      </c>
      <c r="AX19" s="1">
        <v>0</v>
      </c>
      <c r="AY19" s="65">
        <f>-LN(('1. Escapement Biomass'!M19-'1. Fishing impacts'!N19-'1. Non-fishing impacts'!AX19)/('1. Escapement Biomass'!M19-'1. Fishing impacts'!N19))</f>
        <v>0</v>
      </c>
      <c r="AZ19" s="1">
        <v>0</v>
      </c>
      <c r="BA19" s="65">
        <f>-LN(('1. Escapement Biomass'!N19-'1. Fishing impacts'!R19-'1. Non-fishing impacts'!AZ19)/('1. Escapement Biomass'!N19-'1. Fishing impacts'!R19))</f>
        <v>0</v>
      </c>
      <c r="BB19" s="1">
        <v>0</v>
      </c>
      <c r="BC19" s="65">
        <f>-LN(('1. Escapement Biomass'!O19)/('1. Escapement Biomass'!O19+BB19))</f>
        <v>0</v>
      </c>
      <c r="BD19" s="1">
        <v>0</v>
      </c>
      <c r="BE19" s="65">
        <f>-LN(('1. Escapement Biomass'!P19)/('1. Escapement Biomass'!P19+BD19))</f>
        <v>0</v>
      </c>
    </row>
    <row r="20" spans="1:57" x14ac:dyDescent="0.25">
      <c r="A20" s="18" t="s">
        <v>177</v>
      </c>
      <c r="B20" s="15">
        <v>0</v>
      </c>
      <c r="C20" s="65">
        <f>-LN(('1. Escapement Biomass'!J20-'1. Fishing impacts'!B20-'1. Non-fishing impacts'!B20)/('1. Escapement Biomass'!J20-'1. Fishing impacts'!B20))</f>
        <v>0</v>
      </c>
      <c r="D20" s="71">
        <f>'1. Escapement Biomass'!K20-'1. Escapement Biomass'!D20</f>
        <v>0</v>
      </c>
      <c r="E20" s="65">
        <f>-LN(('1. Escapement Biomass'!K20-'1. Fishing impacts'!F20-AT20-'1. Non-fishing impacts'!D20)/('1. Escapement Biomass'!K20-'1. Fishing impacts'!F20-AT20))</f>
        <v>0</v>
      </c>
      <c r="F20" s="71">
        <f>'1. Escapement Biomass'!L20-'1. Escapement Biomass'!E20</f>
        <v>0</v>
      </c>
      <c r="G20" s="65">
        <f>-LN(('1. Escapement Biomass'!L20-'1. Fishing impacts'!J20-AV20-'1. Non-fishing impacts'!F20)/('1. Escapement Biomass'!L20-'1. Fishing impacts'!J20-AV20))</f>
        <v>0</v>
      </c>
      <c r="H20" s="71">
        <f>'1. Escapement Biomass'!M20-'1. Escapement Biomass'!F20</f>
        <v>0</v>
      </c>
      <c r="I20" s="65">
        <f>-LN(('1. Escapement Biomass'!M20-'1. Fishing impacts'!N20-AX20-'1. Non-fishing impacts'!H20)/('1. Escapement Biomass'!M20-'1. Fishing impacts'!N20-AX20))</f>
        <v>0</v>
      </c>
      <c r="J20" s="71">
        <f>'1. Escapement Biomass'!N20-'1. Escapement Biomass'!G20</f>
        <v>0</v>
      </c>
      <c r="K20" s="65">
        <f>-LN(('1. Escapement Biomass'!N20-'1. Fishing impacts'!R20-AZ20-'1. Non-fishing impacts'!J20)/('1. Escapement Biomass'!N20-'1. Fishing impacts'!R20-AZ20))</f>
        <v>0</v>
      </c>
      <c r="L20" s="71">
        <f>'1. Escapement Biomass'!O20-'1. Escapement Biomass'!H20</f>
        <v>0</v>
      </c>
      <c r="M20" s="65">
        <f>-LN(('1. Escapement Biomass'!O20-'1. Fishing impacts'!V20-BB20-'1. Non-fishing impacts'!L20)/('1. Escapement Biomass'!O20-'1. Fishing impacts'!V20-BB20))</f>
        <v>0</v>
      </c>
      <c r="N20" s="71">
        <f>'1. Escapement Biomass'!P20-'1. Escapement Biomass'!I20</f>
        <v>-0.41621671998291276</v>
      </c>
      <c r="O20" s="65">
        <f>-LN(('1. Escapement Biomass'!P20-'1. Fishing impacts'!Z20-BD20-'1. Non-fishing impacts'!N20)/('1. Escapement Biomass'!P20-'1. Fishing impacts'!Z20-BD20))</f>
        <v>-3.1090696114008317E-6</v>
      </c>
      <c r="P20" s="1" t="s">
        <v>232</v>
      </c>
      <c r="Q20" s="1" t="s">
        <v>232</v>
      </c>
      <c r="R20" s="1" t="s">
        <v>232</v>
      </c>
      <c r="S20" s="1" t="s">
        <v>232</v>
      </c>
      <c r="T20" s="1" t="s">
        <v>232</v>
      </c>
      <c r="U20" s="1" t="s">
        <v>232</v>
      </c>
      <c r="V20" s="1" t="s">
        <v>232</v>
      </c>
      <c r="W20" s="1" t="s">
        <v>232</v>
      </c>
      <c r="X20" s="1" t="s">
        <v>232</v>
      </c>
      <c r="Y20" s="1" t="s">
        <v>232</v>
      </c>
      <c r="Z20" s="1" t="s">
        <v>232</v>
      </c>
      <c r="AA20" s="1" t="s">
        <v>232</v>
      </c>
      <c r="AB20" s="1" t="s">
        <v>232</v>
      </c>
      <c r="AC20" s="1" t="s">
        <v>232</v>
      </c>
      <c r="AD20" s="66">
        <v>0</v>
      </c>
      <c r="AE20" s="66">
        <v>0</v>
      </c>
      <c r="AF20" s="66">
        <v>0</v>
      </c>
      <c r="AG20" s="66">
        <v>0</v>
      </c>
      <c r="AH20" s="66">
        <v>0</v>
      </c>
      <c r="AI20" s="66">
        <v>0</v>
      </c>
      <c r="AJ20" s="66">
        <v>0</v>
      </c>
      <c r="AK20" s="66">
        <v>0</v>
      </c>
      <c r="AL20" s="66">
        <v>0</v>
      </c>
      <c r="AM20" s="66">
        <v>0</v>
      </c>
      <c r="AN20" s="66">
        <v>0</v>
      </c>
      <c r="AO20" s="66">
        <v>0</v>
      </c>
      <c r="AP20" s="66">
        <v>0</v>
      </c>
      <c r="AQ20" s="66">
        <v>0</v>
      </c>
      <c r="AR20" s="1">
        <v>0</v>
      </c>
      <c r="AS20" s="65">
        <f>-LN(('1. Escapement Biomass'!J20-'1. Fishing impacts'!B20-'1. Non-fishing impacts'!AR20)/('1. Escapement Biomass'!J20-'1. Fishing impacts'!B20))</f>
        <v>0</v>
      </c>
      <c r="AT20" s="1">
        <v>0</v>
      </c>
      <c r="AU20" s="65">
        <f>-LN(('1. Escapement Biomass'!K20-'1. Fishing impacts'!F20-'1. Non-fishing impacts'!AT20)/('1. Escapement Biomass'!K20-'1. Fishing impacts'!F20))</f>
        <v>0</v>
      </c>
      <c r="AV20" s="1">
        <v>0</v>
      </c>
      <c r="AW20" s="65">
        <f>-LN(('1. Escapement Biomass'!L20-'1. Fishing impacts'!J20-'1. Non-fishing impacts'!AV20)/('1. Escapement Biomass'!L20-'1. Fishing impacts'!J20))</f>
        <v>0</v>
      </c>
      <c r="AX20" s="1">
        <v>0</v>
      </c>
      <c r="AY20" s="65">
        <f>-LN(('1. Escapement Biomass'!M20-'1. Fishing impacts'!N20-'1. Non-fishing impacts'!AX20)/('1. Escapement Biomass'!M20-'1. Fishing impacts'!N20))</f>
        <v>0</v>
      </c>
      <c r="AZ20" s="1">
        <v>0</v>
      </c>
      <c r="BA20" s="65">
        <f>-LN(('1. Escapement Biomass'!N20-'1. Fishing impacts'!R20-'1. Non-fishing impacts'!AZ20)/('1. Escapement Biomass'!N20-'1. Fishing impacts'!R20))</f>
        <v>0</v>
      </c>
      <c r="BB20" s="1">
        <v>0</v>
      </c>
      <c r="BC20" s="65">
        <f>-LN(('1. Escapement Biomass'!O20)/('1. Escapement Biomass'!O20+BB20))</f>
        <v>0</v>
      </c>
      <c r="BD20" s="1">
        <v>0</v>
      </c>
      <c r="BE20" s="65">
        <f>-LN(('1. Escapement Biomass'!P20)/('1. Escapement Biomass'!P20+BD20))</f>
        <v>0</v>
      </c>
    </row>
    <row r="21" spans="1:57" x14ac:dyDescent="0.25">
      <c r="A21" s="18"/>
      <c r="B21" s="15"/>
      <c r="O21" s="18"/>
      <c r="AC21" s="18"/>
      <c r="AQ21" s="18"/>
      <c r="BE21" s="18"/>
    </row>
    <row r="22" spans="1:57" x14ac:dyDescent="0.25">
      <c r="B22" s="15"/>
      <c r="O22" s="18"/>
      <c r="AC22" s="18"/>
      <c r="AQ22" s="18"/>
      <c r="BE22" s="18"/>
    </row>
    <row r="23" spans="1:57" x14ac:dyDescent="0.25">
      <c r="B23" s="15"/>
      <c r="O23" s="18"/>
      <c r="AC23" s="18"/>
      <c r="AQ23" s="18"/>
      <c r="BE23" s="18"/>
    </row>
    <row r="24" spans="1:57" x14ac:dyDescent="0.25">
      <c r="B24" s="15"/>
      <c r="O24" s="18"/>
      <c r="AC24" s="18"/>
      <c r="AQ24" s="18"/>
      <c r="BE24" s="18"/>
    </row>
    <row r="25" spans="1:57" x14ac:dyDescent="0.25">
      <c r="G25" s="6"/>
      <c r="H25" s="6"/>
      <c r="I25" s="6"/>
      <c r="J25" s="6"/>
      <c r="K25" s="6"/>
      <c r="L25" s="6"/>
      <c r="M25" s="6"/>
    </row>
    <row r="26" spans="1:57" ht="17.25" x14ac:dyDescent="0.35">
      <c r="A26" s="31" t="s">
        <v>25</v>
      </c>
    </row>
    <row r="27" spans="1:57" ht="16.5" x14ac:dyDescent="0.3">
      <c r="A27" s="32" t="s">
        <v>75</v>
      </c>
      <c r="D27" s="4"/>
      <c r="E27" s="4"/>
      <c r="F27" s="4"/>
      <c r="G27" s="4"/>
      <c r="H27" s="4"/>
      <c r="I27" s="4"/>
      <c r="J27" s="4"/>
      <c r="K27" s="4"/>
      <c r="L27" s="4"/>
      <c r="M27" s="4"/>
      <c r="N27" s="4"/>
      <c r="O27" s="4"/>
      <c r="P27" s="4"/>
    </row>
    <row r="28" spans="1:57" ht="16.5" x14ac:dyDescent="0.3">
      <c r="A28" s="32" t="s">
        <v>26</v>
      </c>
      <c r="D28" s="7"/>
      <c r="E28" s="7"/>
      <c r="F28" s="7"/>
      <c r="G28" s="7"/>
      <c r="H28" s="7"/>
      <c r="I28" s="7"/>
      <c r="J28" s="7"/>
      <c r="K28" s="7"/>
      <c r="L28" s="7"/>
      <c r="M28" s="7"/>
      <c r="N28" s="7"/>
      <c r="O28" s="7"/>
      <c r="P28" s="7"/>
    </row>
    <row r="29" spans="1:57" ht="16.5" x14ac:dyDescent="0.3">
      <c r="A29" s="32" t="s">
        <v>89</v>
      </c>
    </row>
    <row r="30" spans="1:57" ht="16.5" x14ac:dyDescent="0.3">
      <c r="A30" s="32" t="s">
        <v>92</v>
      </c>
    </row>
  </sheetData>
  <mergeCells count="4">
    <mergeCell ref="B3:O3"/>
    <mergeCell ref="AR3:BE3"/>
    <mergeCell ref="AD3:AQ3"/>
    <mergeCell ref="P3:AC3"/>
  </mergeCells>
  <pageMargins left="0.7" right="0.7" top="0.75" bottom="0.75" header="0.3" footer="0.3"/>
  <pageSetup paperSize="9" orientation="portrait"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4:W27"/>
  <sheetViews>
    <sheetView workbookViewId="0">
      <selection activeCell="A22" sqref="A22:XFD36"/>
    </sheetView>
  </sheetViews>
  <sheetFormatPr defaultRowHeight="15" x14ac:dyDescent="0.25"/>
  <cols>
    <col min="1" max="1" width="11.5703125" customWidth="1"/>
  </cols>
  <sheetData>
    <row r="4" spans="1:23" x14ac:dyDescent="0.25">
      <c r="A4" s="18" t="s">
        <v>97</v>
      </c>
      <c r="B4" s="4"/>
      <c r="C4" s="4" t="s">
        <v>6</v>
      </c>
      <c r="D4" s="4" t="s">
        <v>6</v>
      </c>
      <c r="E4" s="4" t="s">
        <v>6</v>
      </c>
      <c r="F4" s="4" t="s">
        <v>6</v>
      </c>
      <c r="G4" s="4" t="s">
        <v>6</v>
      </c>
      <c r="H4" s="4" t="s">
        <v>6</v>
      </c>
      <c r="I4" s="19" t="s">
        <v>6</v>
      </c>
      <c r="J4" s="4" t="s">
        <v>7</v>
      </c>
      <c r="K4" s="4" t="s">
        <v>7</v>
      </c>
      <c r="L4" s="4" t="s">
        <v>7</v>
      </c>
      <c r="M4" s="4" t="s">
        <v>7</v>
      </c>
      <c r="N4" s="4" t="s">
        <v>7</v>
      </c>
      <c r="O4" s="4" t="s">
        <v>7</v>
      </c>
      <c r="P4" s="19" t="s">
        <v>7</v>
      </c>
      <c r="Q4" s="4" t="s">
        <v>8</v>
      </c>
      <c r="R4" s="4" t="s">
        <v>8</v>
      </c>
      <c r="S4" s="4" t="s">
        <v>8</v>
      </c>
      <c r="T4" s="4" t="s">
        <v>8</v>
      </c>
      <c r="U4" s="4" t="s">
        <v>8</v>
      </c>
      <c r="V4" s="4" t="s">
        <v>8</v>
      </c>
      <c r="W4" s="19" t="s">
        <v>8</v>
      </c>
    </row>
    <row r="5" spans="1:23" ht="18" x14ac:dyDescent="0.35">
      <c r="A5" s="27" t="s">
        <v>93</v>
      </c>
      <c r="B5" s="7"/>
      <c r="C5" s="7" t="s">
        <v>12</v>
      </c>
      <c r="D5" s="7" t="s">
        <v>12</v>
      </c>
      <c r="E5" s="7" t="s">
        <v>12</v>
      </c>
      <c r="F5" s="7" t="s">
        <v>12</v>
      </c>
      <c r="G5" s="7" t="s">
        <v>12</v>
      </c>
      <c r="H5" s="7" t="s">
        <v>12</v>
      </c>
      <c r="I5" s="53" t="s">
        <v>12</v>
      </c>
      <c r="J5" s="7" t="s">
        <v>12</v>
      </c>
      <c r="K5" s="7" t="s">
        <v>12</v>
      </c>
      <c r="L5" s="7" t="s">
        <v>12</v>
      </c>
      <c r="M5" s="7" t="s">
        <v>12</v>
      </c>
      <c r="N5" s="7" t="s">
        <v>12</v>
      </c>
      <c r="O5" s="7" t="s">
        <v>12</v>
      </c>
      <c r="P5" s="53" t="s">
        <v>12</v>
      </c>
      <c r="Q5" s="7" t="s">
        <v>12</v>
      </c>
      <c r="R5" s="7" t="s">
        <v>12</v>
      </c>
      <c r="S5" s="7" t="s">
        <v>12</v>
      </c>
      <c r="T5" s="7" t="s">
        <v>12</v>
      </c>
      <c r="U5" s="7" t="s">
        <v>12</v>
      </c>
      <c r="V5" s="7" t="s">
        <v>12</v>
      </c>
      <c r="W5" s="20" t="s">
        <v>12</v>
      </c>
    </row>
    <row r="6" spans="1:23" x14ac:dyDescent="0.25">
      <c r="A6" s="23" t="s">
        <v>30</v>
      </c>
      <c r="B6" s="6"/>
      <c r="C6" s="6" t="s">
        <v>14</v>
      </c>
      <c r="D6" s="6">
        <v>2009</v>
      </c>
      <c r="E6" s="6">
        <v>2010</v>
      </c>
      <c r="F6" s="6">
        <v>2011</v>
      </c>
      <c r="G6" s="6">
        <v>2012</v>
      </c>
      <c r="H6" s="6">
        <v>2013</v>
      </c>
      <c r="I6" s="23">
        <v>2014</v>
      </c>
      <c r="J6" s="6" t="s">
        <v>14</v>
      </c>
      <c r="K6" s="6">
        <v>2009</v>
      </c>
      <c r="L6" s="6">
        <v>2010</v>
      </c>
      <c r="M6" s="6">
        <v>2011</v>
      </c>
      <c r="N6" s="6">
        <v>2012</v>
      </c>
      <c r="O6" s="6">
        <v>2013</v>
      </c>
      <c r="P6" s="23">
        <v>2014</v>
      </c>
      <c r="Q6" s="6" t="s">
        <v>14</v>
      </c>
      <c r="R6" s="6">
        <v>2009</v>
      </c>
      <c r="S6" s="6">
        <v>2010</v>
      </c>
      <c r="T6" s="6">
        <v>2011</v>
      </c>
      <c r="U6" s="6">
        <v>2012</v>
      </c>
      <c r="V6" s="6">
        <v>2013</v>
      </c>
      <c r="W6" s="23">
        <v>2014</v>
      </c>
    </row>
    <row r="7" spans="1:23" x14ac:dyDescent="0.25">
      <c r="A7" s="28" t="s">
        <v>0</v>
      </c>
      <c r="B7" s="6"/>
      <c r="C7" s="6"/>
      <c r="D7" s="6"/>
      <c r="E7" s="6"/>
      <c r="F7" s="6"/>
      <c r="G7" s="6"/>
      <c r="H7" s="6"/>
      <c r="I7" s="23"/>
      <c r="J7" s="6"/>
      <c r="K7" s="6"/>
      <c r="L7" s="6"/>
      <c r="M7" s="6"/>
      <c r="N7" s="6"/>
      <c r="O7" s="6"/>
      <c r="P7" s="23"/>
      <c r="Q7" s="6"/>
      <c r="R7" s="6"/>
      <c r="S7" s="6"/>
      <c r="T7" s="6"/>
      <c r="U7" s="6"/>
      <c r="V7" s="6"/>
      <c r="W7" s="23"/>
    </row>
    <row r="8" spans="1:23" x14ac:dyDescent="0.25">
      <c r="A8" s="54" t="s">
        <v>230</v>
      </c>
      <c r="B8" s="25"/>
      <c r="C8" s="25"/>
      <c r="D8" s="25"/>
      <c r="E8" s="25"/>
      <c r="F8" s="25"/>
      <c r="G8" s="25"/>
      <c r="H8" s="25"/>
      <c r="I8" s="26"/>
      <c r="J8" s="25"/>
      <c r="K8" s="25"/>
      <c r="L8" s="25"/>
      <c r="M8" s="25"/>
      <c r="N8" s="25"/>
      <c r="O8" s="25"/>
      <c r="P8" s="26"/>
      <c r="Q8" s="25"/>
      <c r="R8" s="25"/>
      <c r="S8" s="25"/>
      <c r="T8" s="25"/>
      <c r="U8" s="25"/>
      <c r="V8" s="25"/>
      <c r="W8" s="26"/>
    </row>
    <row r="9" spans="1:23" x14ac:dyDescent="0.25">
      <c r="A9" s="23" t="s">
        <v>226</v>
      </c>
      <c r="B9" s="1"/>
      <c r="C9" s="65">
        <f>'1. Fishing impacts'!C9</f>
        <v>2.0439077172854456</v>
      </c>
      <c r="D9" s="65">
        <f>'1. Fishing impacts'!G9</f>
        <v>0</v>
      </c>
      <c r="E9" s="65">
        <f>'1. Fishing impacts'!K9</f>
        <v>0</v>
      </c>
      <c r="F9" s="65">
        <f>'1. Fishing impacts'!O9</f>
        <v>0</v>
      </c>
      <c r="G9" s="65">
        <f>'1. Fishing impacts'!S9</f>
        <v>0</v>
      </c>
      <c r="H9" s="65">
        <f>'1. Fishing impacts'!W9</f>
        <v>0</v>
      </c>
      <c r="I9" s="69">
        <f>'1. Fishing impacts'!AA9</f>
        <v>0</v>
      </c>
      <c r="J9" s="65">
        <f>'1. Non-fishing impacts'!C9+'1. Non-fishing impacts'!AE9+'1. Non-fishing impacts'!AS9</f>
        <v>0.77164453635846075</v>
      </c>
      <c r="K9" s="65">
        <f>'1. Non-fishing impacts'!E9+'1. Non-fishing impacts'!AG9+'1. Non-fishing impacts'!AU9</f>
        <v>5.6627117131452208E-2</v>
      </c>
      <c r="L9" s="65">
        <f>'1. Non-fishing impacts'!G9+'1. Non-fishing impacts'!AI9+'1. Non-fishing impacts'!AW9</f>
        <v>0.12683798251738621</v>
      </c>
      <c r="M9" s="65">
        <f>'1. Non-fishing impacts'!I9+'1. Non-fishing impacts'!AK9+'1. Non-fishing impacts'!AY9</f>
        <v>0.12447696334626199</v>
      </c>
      <c r="N9" s="65">
        <f>'1. Non-fishing impacts'!K9+'1. Non-fishing impacts'!M9+'1. Non-fishing impacts'!BA9</f>
        <v>0.26588430501995686</v>
      </c>
      <c r="O9" s="65">
        <f>'1. Non-fishing impacts'!M9+'1. Non-fishing impacts'!AO9+'1. Non-fishing impacts'!BC9</f>
        <v>0.12214573334583523</v>
      </c>
      <c r="P9" s="69">
        <f>'1. Non-fishing impacts'!O9+'1. Non-fishing impacts'!AQ9+'1. Non-fishing impacts'!BE9</f>
        <v>0.13611008195638763</v>
      </c>
      <c r="Q9" s="65">
        <f>C9+J9</f>
        <v>2.8155522536439062</v>
      </c>
      <c r="R9" s="65">
        <f t="shared" ref="R9:W9" si="0">D9+K9</f>
        <v>5.6627117131452208E-2</v>
      </c>
      <c r="S9" s="65">
        <f t="shared" si="0"/>
        <v>0.12683798251738621</v>
      </c>
      <c r="T9" s="65">
        <f t="shared" si="0"/>
        <v>0.12447696334626199</v>
      </c>
      <c r="U9" s="65">
        <f t="shared" si="0"/>
        <v>0.26588430501995686</v>
      </c>
      <c r="V9" s="65">
        <f t="shared" si="0"/>
        <v>0.12214573334583523</v>
      </c>
      <c r="W9" s="69">
        <f t="shared" si="0"/>
        <v>0.13611008195638763</v>
      </c>
    </row>
    <row r="10" spans="1:23" x14ac:dyDescent="0.25">
      <c r="A10" s="23" t="s">
        <v>227</v>
      </c>
      <c r="B10" s="1"/>
      <c r="C10" s="65">
        <f>'1. Fishing impacts'!C10</f>
        <v>0.73314244777239301</v>
      </c>
      <c r="D10" s="65">
        <f>'1. Fishing impacts'!G10</f>
        <v>0</v>
      </c>
      <c r="E10" s="65">
        <f>'1. Fishing impacts'!K10</f>
        <v>0</v>
      </c>
      <c r="F10" s="65">
        <f>'1. Fishing impacts'!O10</f>
        <v>0</v>
      </c>
      <c r="G10" s="65">
        <f>'1. Fishing impacts'!S10</f>
        <v>0</v>
      </c>
      <c r="H10" s="65">
        <f>'1. Fishing impacts'!W10</f>
        <v>0</v>
      </c>
      <c r="I10" s="69">
        <f>'1. Fishing impacts'!AA10</f>
        <v>0</v>
      </c>
      <c r="J10" s="65" t="e">
        <f>'1. Non-fishing impacts'!C10+'1. Non-fishing impacts'!Q10+'1. Non-fishing impacts'!AE10+'1. Non-fishing impacts'!AS10</f>
        <v>#VALUE!</v>
      </c>
      <c r="K10" s="65" t="e">
        <f>'1. Non-fishing impacts'!E10+'1. Non-fishing impacts'!AG10+'1. Non-fishing impacts'!AU10</f>
        <v>#VALUE!</v>
      </c>
      <c r="L10" s="65">
        <f>'1. Non-fishing impacts'!G10+'1. Non-fishing impacts'!AI10+'1. Non-fishing impacts'!AW10</f>
        <v>7.6771885569661774E-2</v>
      </c>
      <c r="M10" s="65">
        <f>'1. Non-fishing impacts'!I10+'1. Non-fishing impacts'!AK10+'1. Non-fishing impacts'!AY10</f>
        <v>5.7483777148015898E-2</v>
      </c>
      <c r="N10" s="65">
        <f>'1. Non-fishing impacts'!K10+'1. Non-fishing impacts'!M10+'1. Non-fishing impacts'!BA10</f>
        <v>0.29243118595372114</v>
      </c>
      <c r="O10" s="65">
        <f>'1. Non-fishing impacts'!M10+'1. Non-fishing impacts'!AO10+'1. Non-fishing impacts'!BC10</f>
        <v>0.13466235320230177</v>
      </c>
      <c r="P10" s="69">
        <f>'1. Non-fishing impacts'!O10+'1. Non-fishing impacts'!AQ10+'1. Non-fishing impacts'!BE10</f>
        <v>8.5912188611320509E-2</v>
      </c>
      <c r="Q10" s="65" t="e">
        <f t="shared" ref="Q10:Q12" si="1">C10+J10</f>
        <v>#VALUE!</v>
      </c>
      <c r="R10" s="65" t="e">
        <f t="shared" ref="R10:R12" si="2">D10+K10</f>
        <v>#VALUE!</v>
      </c>
      <c r="S10" s="65">
        <f t="shared" ref="S10:S12" si="3">E10+L10</f>
        <v>7.6771885569661774E-2</v>
      </c>
      <c r="T10" s="65">
        <f t="shared" ref="T10:T12" si="4">F10+M10</f>
        <v>5.7483777148015898E-2</v>
      </c>
      <c r="U10" s="65">
        <f t="shared" ref="U10:U12" si="5">G10+N10</f>
        <v>0.29243118595372114</v>
      </c>
      <c r="V10" s="65">
        <f t="shared" ref="V10:V12" si="6">H10+O10</f>
        <v>0.13466235320230177</v>
      </c>
      <c r="W10" s="69">
        <f t="shared" ref="W10:W12" si="7">I10+P10</f>
        <v>8.5912188611320509E-2</v>
      </c>
    </row>
    <row r="11" spans="1:23" x14ac:dyDescent="0.25">
      <c r="A11" s="30" t="s">
        <v>228</v>
      </c>
      <c r="B11" s="1"/>
      <c r="C11" s="65">
        <f>'1. Fishing impacts'!C11</f>
        <v>0</v>
      </c>
      <c r="D11" s="65">
        <f>'1. Fishing impacts'!G11</f>
        <v>0</v>
      </c>
      <c r="E11" s="65">
        <f>'1. Fishing impacts'!K11</f>
        <v>0</v>
      </c>
      <c r="F11" s="65">
        <f>'1. Fishing impacts'!O11</f>
        <v>0</v>
      </c>
      <c r="G11" s="65">
        <f>'1. Fishing impacts'!S11</f>
        <v>0</v>
      </c>
      <c r="H11" s="65">
        <f>'1. Fishing impacts'!W11</f>
        <v>0</v>
      </c>
      <c r="I11" s="69">
        <f>'1. Fishing impacts'!AA11</f>
        <v>0</v>
      </c>
      <c r="J11" s="65" t="e">
        <f>'1. Non-fishing impacts'!C11+'1. Non-fishing impacts'!Q11+'1. Non-fishing impacts'!AE11+'1. Non-fishing impacts'!AS11</f>
        <v>#VALUE!</v>
      </c>
      <c r="K11" s="65">
        <f>'1. Non-fishing impacts'!E11+'1. Non-fishing impacts'!AG11+'1. Non-fishing impacts'!AU11</f>
        <v>0</v>
      </c>
      <c r="L11" s="65">
        <f>'1. Non-fishing impacts'!G11+'1. Non-fishing impacts'!AI11+'1. Non-fishing impacts'!AW11</f>
        <v>0</v>
      </c>
      <c r="M11" s="65">
        <f>'1. Non-fishing impacts'!I11+'1. Non-fishing impacts'!AK11+'1. Non-fishing impacts'!AY11</f>
        <v>0</v>
      </c>
      <c r="N11" s="65">
        <f>'1. Non-fishing impacts'!K11+'1. Non-fishing impacts'!M11+'1. Non-fishing impacts'!BA11</f>
        <v>0</v>
      </c>
      <c r="O11" s="65">
        <f>'1. Non-fishing impacts'!M11+'1. Non-fishing impacts'!AO11+'1. Non-fishing impacts'!BC11</f>
        <v>0</v>
      </c>
      <c r="P11" s="69">
        <f>'1. Non-fishing impacts'!O11+'1. Non-fishing impacts'!AQ11+'1. Non-fishing impacts'!BE11</f>
        <v>0</v>
      </c>
      <c r="Q11" s="65" t="e">
        <f t="shared" si="1"/>
        <v>#VALUE!</v>
      </c>
      <c r="R11" s="65">
        <f t="shared" si="2"/>
        <v>0</v>
      </c>
      <c r="S11" s="65">
        <f t="shared" si="3"/>
        <v>0</v>
      </c>
      <c r="T11" s="65">
        <f t="shared" si="4"/>
        <v>0</v>
      </c>
      <c r="U11" s="65">
        <f t="shared" si="5"/>
        <v>0</v>
      </c>
      <c r="V11" s="65">
        <f t="shared" si="6"/>
        <v>0</v>
      </c>
      <c r="W11" s="69">
        <f t="shared" si="7"/>
        <v>0</v>
      </c>
    </row>
    <row r="12" spans="1:23" x14ac:dyDescent="0.25">
      <c r="A12" s="30" t="s">
        <v>229</v>
      </c>
      <c r="B12" s="1"/>
      <c r="C12" s="65">
        <f>'1. Fishing impacts'!C12</f>
        <v>1.2875473495539849</v>
      </c>
      <c r="D12" s="65">
        <f>'1. Fishing impacts'!G12</f>
        <v>0</v>
      </c>
      <c r="E12" s="65">
        <f>'1. Fishing impacts'!K12</f>
        <v>0</v>
      </c>
      <c r="F12" s="65">
        <f>'1. Fishing impacts'!O12</f>
        <v>0</v>
      </c>
      <c r="G12" s="65">
        <f>'1. Fishing impacts'!S12</f>
        <v>0</v>
      </c>
      <c r="H12" s="65">
        <f>'1. Fishing impacts'!W12</f>
        <v>0</v>
      </c>
      <c r="I12" s="69">
        <f>'1. Fishing impacts'!AA12</f>
        <v>0</v>
      </c>
      <c r="J12" s="65" t="e">
        <f>'1. Non-fishing impacts'!C12+'1. Non-fishing impacts'!Q12+'1. Non-fishing impacts'!AE12+'1. Non-fishing impacts'!AS12</f>
        <v>#VALUE!</v>
      </c>
      <c r="K12" s="65">
        <f>'1. Non-fishing impacts'!E12+'1. Non-fishing impacts'!AG12+'1. Non-fishing impacts'!AU12</f>
        <v>0</v>
      </c>
      <c r="L12" s="65" t="e">
        <f>'1. Non-fishing impacts'!G12+'1. Non-fishing impacts'!AI12+'1. Non-fishing impacts'!AW12</f>
        <v>#VALUE!</v>
      </c>
      <c r="M12" s="65" t="e">
        <f>'1. Non-fishing impacts'!I12+'1. Non-fishing impacts'!AK12+'1. Non-fishing impacts'!AY12</f>
        <v>#VALUE!</v>
      </c>
      <c r="N12" s="65" t="e">
        <f>'1. Non-fishing impacts'!K12+'1. Non-fishing impacts'!M12+'1. Non-fishing impacts'!BA12</f>
        <v>#VALUE!</v>
      </c>
      <c r="O12" s="65" t="e">
        <f>'1. Non-fishing impacts'!M12+'1. Non-fishing impacts'!AO12+'1. Non-fishing impacts'!BC12</f>
        <v>#VALUE!</v>
      </c>
      <c r="P12" s="69" t="e">
        <f>'1. Non-fishing impacts'!O12+'1. Non-fishing impacts'!AQ12+'1. Non-fishing impacts'!BE12</f>
        <v>#VALUE!</v>
      </c>
      <c r="Q12" s="65" t="e">
        <f t="shared" si="1"/>
        <v>#VALUE!</v>
      </c>
      <c r="R12" s="65">
        <f t="shared" si="2"/>
        <v>0</v>
      </c>
      <c r="S12" s="65" t="e">
        <f t="shared" si="3"/>
        <v>#VALUE!</v>
      </c>
      <c r="T12" s="65" t="e">
        <f t="shared" si="4"/>
        <v>#VALUE!</v>
      </c>
      <c r="U12" s="65" t="e">
        <f t="shared" si="5"/>
        <v>#VALUE!</v>
      </c>
      <c r="V12" s="65" t="e">
        <f t="shared" si="6"/>
        <v>#VALUE!</v>
      </c>
      <c r="W12" s="69" t="e">
        <f t="shared" si="7"/>
        <v>#VALUE!</v>
      </c>
    </row>
    <row r="13" spans="1:23" x14ac:dyDescent="0.25">
      <c r="A13" s="18"/>
      <c r="B13" s="1"/>
      <c r="C13" s="1"/>
      <c r="D13" s="1"/>
      <c r="E13" s="1"/>
      <c r="F13" s="1"/>
      <c r="G13" s="1"/>
      <c r="H13" s="1"/>
      <c r="I13" s="18"/>
      <c r="J13" s="1"/>
      <c r="K13" s="1"/>
      <c r="L13" s="1"/>
      <c r="M13" s="1"/>
      <c r="N13" s="1"/>
      <c r="O13" s="1"/>
      <c r="P13" s="18"/>
      <c r="Q13" s="1"/>
      <c r="R13" s="1"/>
      <c r="S13" s="1"/>
      <c r="T13" s="1"/>
      <c r="U13" s="1"/>
      <c r="V13" s="1"/>
      <c r="W13" s="18"/>
    </row>
    <row r="14" spans="1:23" x14ac:dyDescent="0.25">
      <c r="A14" s="55" t="s">
        <v>231</v>
      </c>
      <c r="B14" s="1"/>
      <c r="C14" s="1"/>
      <c r="D14" s="1"/>
      <c r="E14" s="1"/>
      <c r="F14" s="1"/>
      <c r="G14" s="1"/>
      <c r="H14" s="1"/>
      <c r="I14" s="18"/>
      <c r="J14" s="1"/>
      <c r="K14" s="1"/>
      <c r="L14" s="1"/>
      <c r="M14" s="1"/>
      <c r="N14" s="1"/>
      <c r="O14" s="1"/>
      <c r="P14" s="18"/>
      <c r="Q14" s="65"/>
      <c r="R14" s="1"/>
      <c r="S14" s="1"/>
      <c r="T14" s="1"/>
      <c r="U14" s="1"/>
      <c r="V14" s="1"/>
      <c r="W14" s="18"/>
    </row>
    <row r="15" spans="1:23" x14ac:dyDescent="0.25">
      <c r="A15" s="18" t="s">
        <v>172</v>
      </c>
      <c r="B15" s="1"/>
      <c r="C15" s="65">
        <f>'1. Fishing impacts'!C15</f>
        <v>0.53942069643203261</v>
      </c>
      <c r="D15" s="65">
        <f>'1. Fishing impacts'!G15</f>
        <v>0</v>
      </c>
      <c r="E15" s="65">
        <f>'1. Fishing impacts'!K15</f>
        <v>0</v>
      </c>
      <c r="F15" s="65">
        <f>'1. Fishing impacts'!O15</f>
        <v>0</v>
      </c>
      <c r="G15" s="65">
        <f>'1. Fishing impacts'!S15</f>
        <v>0</v>
      </c>
      <c r="H15" s="65">
        <f>'1. Fishing impacts'!W15</f>
        <v>0</v>
      </c>
      <c r="I15" s="69">
        <f>'1. Fishing impacts'!AA15</f>
        <v>0</v>
      </c>
      <c r="J15" s="65">
        <f>'1. Non-fishing impacts'!C15+'1. Non-fishing impacts'!AE15+'1. Non-fishing impacts'!AS15</f>
        <v>1.9310914604586671E-2</v>
      </c>
      <c r="K15" s="65">
        <f>'1. Non-fishing impacts'!E15+'1. Non-fishing impacts'!AG15+'1. Non-fishing impacts'!AU15</f>
        <v>1.3244724665024837E-2</v>
      </c>
      <c r="L15" s="65">
        <f>'1. Non-fishing impacts'!G15+'1. Non-fishing impacts'!AI15+'1. Non-fishing impacts'!AW15</f>
        <v>1.3244715680982963E-2</v>
      </c>
      <c r="M15" s="65">
        <f>'1. Non-fishing impacts'!I15+'1. Non-fishing impacts'!AK15+'1. Non-fishing impacts'!AY15</f>
        <v>1.3244719548202399E-2</v>
      </c>
      <c r="N15" s="65">
        <f>'1. Non-fishing impacts'!K15+'1. Non-fishing impacts'!AM15+'1. Non-fishing impacts'!BA15</f>
        <v>1.3204549017749621E-2</v>
      </c>
      <c r="O15" s="65">
        <f>'1. Non-fishing impacts'!M15+'1. Non-fishing impacts'!AO15+'1. Non-fishing impacts'!BC15</f>
        <v>1.3185896398535344E-2</v>
      </c>
      <c r="P15" s="69">
        <f>'1. Non-fishing impacts'!O15+'1. Non-fishing impacts'!AQ15+'1. Non-fishing impacts'!BE15</f>
        <v>1.3246352924489E-2</v>
      </c>
      <c r="Q15" s="65">
        <f>C15+J15</f>
        <v>0.55873161103661928</v>
      </c>
      <c r="R15" s="65">
        <f t="shared" ref="R15:W20" si="8">D15+K15</f>
        <v>1.3244724665024837E-2</v>
      </c>
      <c r="S15" s="65">
        <f t="shared" si="8"/>
        <v>1.3244715680982963E-2</v>
      </c>
      <c r="T15" s="65">
        <f t="shared" si="8"/>
        <v>1.3244719548202399E-2</v>
      </c>
      <c r="U15" s="65">
        <f t="shared" si="8"/>
        <v>1.3204549017749621E-2</v>
      </c>
      <c r="V15" s="65">
        <f t="shared" si="8"/>
        <v>1.3185896398535344E-2</v>
      </c>
      <c r="W15" s="69">
        <f t="shared" si="8"/>
        <v>1.3246352924489E-2</v>
      </c>
    </row>
    <row r="16" spans="1:23" x14ac:dyDescent="0.25">
      <c r="A16" s="18" t="s">
        <v>173</v>
      </c>
      <c r="B16" s="1"/>
      <c r="C16" s="65">
        <f>'1. Fishing impacts'!C16</f>
        <v>0.58414890876881853</v>
      </c>
      <c r="D16" s="65">
        <f>'1. Fishing impacts'!G16</f>
        <v>0</v>
      </c>
      <c r="E16" s="65">
        <f>'1. Fishing impacts'!K16</f>
        <v>0</v>
      </c>
      <c r="F16" s="65">
        <f>'1. Fishing impacts'!O16</f>
        <v>0</v>
      </c>
      <c r="G16" s="65">
        <f>'1. Fishing impacts'!S16</f>
        <v>0</v>
      </c>
      <c r="H16" s="65">
        <f>'1. Fishing impacts'!W16</f>
        <v>0</v>
      </c>
      <c r="I16" s="69">
        <f>'1. Fishing impacts'!AA16</f>
        <v>0</v>
      </c>
      <c r="J16" s="65">
        <f>'1. Non-fishing impacts'!C16+'1. Non-fishing impacts'!AE16+'1. Non-fishing impacts'!AS16</f>
        <v>0.18571751610315967</v>
      </c>
      <c r="K16" s="65">
        <f>'1. Non-fishing impacts'!E16+'1. Non-fishing impacts'!AG16+'1. Non-fishing impacts'!AU16</f>
        <v>0.18634841031797306</v>
      </c>
      <c r="L16" s="65">
        <f>'1. Non-fishing impacts'!G16+'1. Non-fishing impacts'!AI16+'1. Non-fishing impacts'!AW16</f>
        <v>6.0903695961804831E-2</v>
      </c>
      <c r="M16" s="65">
        <f>'1. Non-fishing impacts'!I16+'1. Non-fishing impacts'!AK16+'1. Non-fishing impacts'!AY16</f>
        <v>4.720138262752329E-2</v>
      </c>
      <c r="N16" s="65">
        <f>'1. Non-fishing impacts'!K16+'1. Non-fishing impacts'!AM16+'1. Non-fishing impacts'!BA16</f>
        <v>0.13380286657744292</v>
      </c>
      <c r="O16" s="65">
        <f>'1. Non-fishing impacts'!M16+'1. Non-fishing impacts'!AO16+'1. Non-fishing impacts'!BC16</f>
        <v>0.10465144328023995</v>
      </c>
      <c r="P16" s="69">
        <f>'1. Non-fishing impacts'!O16+'1. Non-fishing impacts'!AQ16+'1. Non-fishing impacts'!BE16</f>
        <v>6.9977868394257292E-2</v>
      </c>
      <c r="Q16" s="65">
        <f t="shared" ref="Q16:Q20" si="9">C16+J16</f>
        <v>0.76986642487197821</v>
      </c>
      <c r="R16" s="65">
        <f t="shared" si="8"/>
        <v>0.18634841031797306</v>
      </c>
      <c r="S16" s="65">
        <f t="shared" si="8"/>
        <v>6.0903695961804831E-2</v>
      </c>
      <c r="T16" s="65">
        <f t="shared" si="8"/>
        <v>4.720138262752329E-2</v>
      </c>
      <c r="U16" s="65">
        <f t="shared" si="8"/>
        <v>0.13380286657744292</v>
      </c>
      <c r="V16" s="65">
        <f t="shared" si="8"/>
        <v>0.10465144328023995</v>
      </c>
      <c r="W16" s="69">
        <f t="shared" si="8"/>
        <v>6.9977868394257292E-2</v>
      </c>
    </row>
    <row r="17" spans="1:23" x14ac:dyDescent="0.25">
      <c r="A17" s="18" t="s">
        <v>174</v>
      </c>
      <c r="B17" s="1"/>
      <c r="C17" s="65">
        <f>'1. Fishing impacts'!C17</f>
        <v>1.240175159257263</v>
      </c>
      <c r="D17" s="65">
        <f>'1. Fishing impacts'!G17</f>
        <v>0</v>
      </c>
      <c r="E17" s="65">
        <f>'1. Fishing impacts'!K17</f>
        <v>0</v>
      </c>
      <c r="F17" s="65">
        <f>'1. Fishing impacts'!O17</f>
        <v>0</v>
      </c>
      <c r="G17" s="65">
        <f>'1. Fishing impacts'!S17</f>
        <v>0</v>
      </c>
      <c r="H17" s="65">
        <f>'1. Fishing impacts'!W17</f>
        <v>0</v>
      </c>
      <c r="I17" s="69">
        <f>'1. Fishing impacts'!AA17</f>
        <v>0</v>
      </c>
      <c r="J17" s="65">
        <f>'1. Non-fishing impacts'!C17+'1. Non-fishing impacts'!AE17+'1. Non-fishing impacts'!AS17</f>
        <v>0.24200124812828358</v>
      </c>
      <c r="K17" s="65">
        <f>'1. Non-fishing impacts'!E17+'1. Non-fishing impacts'!AG17+'1. Non-fishing impacts'!AU17</f>
        <v>5.0307735296084385E-2</v>
      </c>
      <c r="L17" s="65">
        <f>'1. Non-fishing impacts'!G17+'1. Non-fishing impacts'!AI17+'1. Non-fishing impacts'!AW17</f>
        <v>0.11494604705987507</v>
      </c>
      <c r="M17" s="65">
        <f>'1. Non-fishing impacts'!I17+'1. Non-fishing impacts'!AK17+'1. Non-fishing impacts'!AY17</f>
        <v>0.11323710340911403</v>
      </c>
      <c r="N17" s="65">
        <f>'1. Non-fishing impacts'!K17+'1. Non-fishing impacts'!AM17+'1. Non-fishing impacts'!BA17</f>
        <v>0.12655841759474165</v>
      </c>
      <c r="O17" s="65">
        <f>'1. Non-fishing impacts'!M17+'1. Non-fishing impacts'!AO17+'1. Non-fishing impacts'!BC17</f>
        <v>0.10872779193047992</v>
      </c>
      <c r="P17" s="69">
        <f>'1. Non-fishing impacts'!O17+'1. Non-fishing impacts'!AQ17+'1. Non-fishing impacts'!BE17</f>
        <v>0.10426815742257138</v>
      </c>
      <c r="Q17" s="65">
        <f t="shared" si="9"/>
        <v>1.4821764073855466</v>
      </c>
      <c r="R17" s="65">
        <f t="shared" si="8"/>
        <v>5.0307735296084385E-2</v>
      </c>
      <c r="S17" s="65">
        <f t="shared" si="8"/>
        <v>0.11494604705987507</v>
      </c>
      <c r="T17" s="65">
        <f t="shared" si="8"/>
        <v>0.11323710340911403</v>
      </c>
      <c r="U17" s="65">
        <f t="shared" si="8"/>
        <v>0.12655841759474165</v>
      </c>
      <c r="V17" s="65">
        <f t="shared" si="8"/>
        <v>0.10872779193047992</v>
      </c>
      <c r="W17" s="69">
        <f t="shared" si="8"/>
        <v>0.10426815742257138</v>
      </c>
    </row>
    <row r="18" spans="1:23" x14ac:dyDescent="0.25">
      <c r="A18" s="18" t="s">
        <v>175</v>
      </c>
      <c r="B18" s="1"/>
      <c r="C18" s="65">
        <f>'1. Fishing impacts'!C18</f>
        <v>0.129298483456324</v>
      </c>
      <c r="D18" s="65">
        <f>'1. Fishing impacts'!G18</f>
        <v>0</v>
      </c>
      <c r="E18" s="65">
        <f>'1. Fishing impacts'!K18</f>
        <v>0</v>
      </c>
      <c r="F18" s="65">
        <f>'1. Fishing impacts'!O18</f>
        <v>0</v>
      </c>
      <c r="G18" s="65">
        <f>'1. Fishing impacts'!S18</f>
        <v>0</v>
      </c>
      <c r="H18" s="65">
        <f>'1. Fishing impacts'!W18</f>
        <v>0</v>
      </c>
      <c r="I18" s="69">
        <f>'1. Fishing impacts'!AA18</f>
        <v>0</v>
      </c>
      <c r="J18" s="65">
        <f>'1. Non-fishing impacts'!C18+'1. Non-fishing impacts'!AE18+'1. Non-fishing impacts'!AS18</f>
        <v>0</v>
      </c>
      <c r="K18" s="65">
        <f>'1. Non-fishing impacts'!E18+'1. Non-fishing impacts'!AG18+'1. Non-fishing impacts'!AU18</f>
        <v>0</v>
      </c>
      <c r="L18" s="65">
        <f>'1. Non-fishing impacts'!G18+'1. Non-fishing impacts'!AI18+'1. Non-fishing impacts'!AW18</f>
        <v>0</v>
      </c>
      <c r="M18" s="65">
        <f>'1. Non-fishing impacts'!I18+'1. Non-fishing impacts'!AK18+'1. Non-fishing impacts'!AY18</f>
        <v>0</v>
      </c>
      <c r="N18" s="65">
        <f>'1. Non-fishing impacts'!K18+'1. Non-fishing impacts'!AM18+'1. Non-fishing impacts'!BA18</f>
        <v>0</v>
      </c>
      <c r="O18" s="65">
        <f>'1. Non-fishing impacts'!M18+'1. Non-fishing impacts'!AO18+'1. Non-fishing impacts'!BC18</f>
        <v>0</v>
      </c>
      <c r="P18" s="69">
        <f>'1. Non-fishing impacts'!O18+'1. Non-fishing impacts'!AQ18+'1. Non-fishing impacts'!BE18</f>
        <v>1.3174592299305869E-5</v>
      </c>
      <c r="Q18" s="65">
        <f t="shared" si="9"/>
        <v>0.129298483456324</v>
      </c>
      <c r="R18" s="65">
        <f t="shared" si="8"/>
        <v>0</v>
      </c>
      <c r="S18" s="65">
        <f t="shared" si="8"/>
        <v>0</v>
      </c>
      <c r="T18" s="65">
        <f t="shared" si="8"/>
        <v>0</v>
      </c>
      <c r="U18" s="65">
        <f t="shared" si="8"/>
        <v>0</v>
      </c>
      <c r="V18" s="65">
        <f t="shared" si="8"/>
        <v>0</v>
      </c>
      <c r="W18" s="69">
        <f t="shared" si="8"/>
        <v>1.3174592299305869E-5</v>
      </c>
    </row>
    <row r="19" spans="1:23" x14ac:dyDescent="0.25">
      <c r="A19" s="18" t="s">
        <v>176</v>
      </c>
      <c r="B19" s="1"/>
      <c r="C19" s="65">
        <f>'1. Fishing impacts'!C19</f>
        <v>5.6082586107878488E-3</v>
      </c>
      <c r="D19" s="65">
        <f>'1. Fishing impacts'!G19</f>
        <v>0</v>
      </c>
      <c r="E19" s="65">
        <f>'1. Fishing impacts'!K19</f>
        <v>0</v>
      </c>
      <c r="F19" s="65">
        <f>'1. Fishing impacts'!O19</f>
        <v>0</v>
      </c>
      <c r="G19" s="65">
        <f>'1. Fishing impacts'!S19</f>
        <v>0</v>
      </c>
      <c r="H19" s="65">
        <f>'1. Fishing impacts'!W19</f>
        <v>0</v>
      </c>
      <c r="I19" s="69">
        <f>'1. Fishing impacts'!AA19</f>
        <v>0</v>
      </c>
      <c r="J19" s="65">
        <f>'1. Non-fishing impacts'!C19+'1. Non-fishing impacts'!AE19+'1. Non-fishing impacts'!AS19</f>
        <v>4.8089003098728475E-2</v>
      </c>
      <c r="K19" s="65">
        <f>'1. Non-fishing impacts'!E19+'1. Non-fishing impacts'!AG19+'1. Non-fishing impacts'!AU19</f>
        <v>2.8999603807788533E-2</v>
      </c>
      <c r="L19" s="65">
        <f>'1. Non-fishing impacts'!G19+'1. Non-fishing impacts'!AI19+'1. Non-fishing impacts'!AW19</f>
        <v>2.0420242979029325E-2</v>
      </c>
      <c r="M19" s="65">
        <f>'1. Non-fishing impacts'!I19+'1. Non-fishing impacts'!AK19+'1. Non-fishing impacts'!AY19</f>
        <v>6.105620918636658E-4</v>
      </c>
      <c r="N19" s="65">
        <f>'1. Non-fishing impacts'!K19+'1. Non-fishing impacts'!AM19+'1. Non-fishing impacts'!BA19</f>
        <v>2.4459707206844795E-2</v>
      </c>
      <c r="O19" s="65">
        <f>'1. Non-fishing impacts'!M19+'1. Non-fishing impacts'!AO19+'1. Non-fishing impacts'!BC19</f>
        <v>8.6388566705800328E-3</v>
      </c>
      <c r="P19" s="69">
        <f>'1. Non-fishing impacts'!O19+'1. Non-fishing impacts'!AQ19+'1. Non-fishing impacts'!BE19</f>
        <v>1.2341112001222112E-2</v>
      </c>
      <c r="Q19" s="65">
        <f t="shared" si="9"/>
        <v>5.3697261709516324E-2</v>
      </c>
      <c r="R19" s="65">
        <f t="shared" si="8"/>
        <v>2.8999603807788533E-2</v>
      </c>
      <c r="S19" s="65">
        <f t="shared" si="8"/>
        <v>2.0420242979029325E-2</v>
      </c>
      <c r="T19" s="65">
        <f t="shared" si="8"/>
        <v>6.105620918636658E-4</v>
      </c>
      <c r="U19" s="65">
        <f t="shared" si="8"/>
        <v>2.4459707206844795E-2</v>
      </c>
      <c r="V19" s="65">
        <f t="shared" si="8"/>
        <v>8.6388566705800328E-3</v>
      </c>
      <c r="W19" s="69">
        <f t="shared" si="8"/>
        <v>1.2341112001222112E-2</v>
      </c>
    </row>
    <row r="20" spans="1:23" x14ac:dyDescent="0.25">
      <c r="A20" s="18" t="s">
        <v>177</v>
      </c>
      <c r="B20" s="1"/>
      <c r="C20" s="65">
        <f>'1. Fishing impacts'!C20</f>
        <v>0.78347420300985271</v>
      </c>
      <c r="D20" s="65">
        <f>'1. Fishing impacts'!G20</f>
        <v>0</v>
      </c>
      <c r="E20" s="65">
        <f>'1. Fishing impacts'!K20</f>
        <v>0</v>
      </c>
      <c r="F20" s="65">
        <f>'1. Fishing impacts'!O20</f>
        <v>0</v>
      </c>
      <c r="G20" s="65">
        <f>'1. Fishing impacts'!S20</f>
        <v>0</v>
      </c>
      <c r="H20" s="65">
        <f>'1. Fishing impacts'!W20</f>
        <v>0</v>
      </c>
      <c r="I20" s="69">
        <f>'1. Fishing impacts'!AA20</f>
        <v>0</v>
      </c>
      <c r="J20" s="65">
        <f>'1. Non-fishing impacts'!C20+'1. Non-fishing impacts'!AE20+'1. Non-fishing impacts'!AS20</f>
        <v>0</v>
      </c>
      <c r="K20" s="65">
        <f>'1. Non-fishing impacts'!E20+'1. Non-fishing impacts'!AG20+'1. Non-fishing impacts'!AU20</f>
        <v>0</v>
      </c>
      <c r="L20" s="65">
        <f>'1. Non-fishing impacts'!G20+'1. Non-fishing impacts'!AI20+'1. Non-fishing impacts'!AW20</f>
        <v>0</v>
      </c>
      <c r="M20" s="65">
        <f>'1. Non-fishing impacts'!I20+'1. Non-fishing impacts'!AK20+'1. Non-fishing impacts'!AY20</f>
        <v>0</v>
      </c>
      <c r="N20" s="65">
        <f>'1. Non-fishing impacts'!K20+'1. Non-fishing impacts'!AM20+'1. Non-fishing impacts'!BA20</f>
        <v>0</v>
      </c>
      <c r="O20" s="65">
        <f>'1. Non-fishing impacts'!M20+'1. Non-fishing impacts'!AO20+'1. Non-fishing impacts'!BC20</f>
        <v>0</v>
      </c>
      <c r="P20" s="69">
        <f>'1. Non-fishing impacts'!O20+'1. Non-fishing impacts'!AQ20+'1. Non-fishing impacts'!BE20</f>
        <v>-3.1090696114008317E-6</v>
      </c>
      <c r="Q20" s="65">
        <f t="shared" si="9"/>
        <v>0.78347420300985271</v>
      </c>
      <c r="R20" s="65">
        <f t="shared" si="8"/>
        <v>0</v>
      </c>
      <c r="S20" s="65">
        <f t="shared" si="8"/>
        <v>0</v>
      </c>
      <c r="T20" s="65">
        <f t="shared" si="8"/>
        <v>0</v>
      </c>
      <c r="U20" s="65">
        <f t="shared" si="8"/>
        <v>0</v>
      </c>
      <c r="V20" s="65">
        <f t="shared" si="8"/>
        <v>0</v>
      </c>
      <c r="W20" s="69">
        <f t="shared" si="8"/>
        <v>-3.1090696114008317E-6</v>
      </c>
    </row>
    <row r="21" spans="1:23" x14ac:dyDescent="0.25">
      <c r="A21" s="18"/>
      <c r="B21" s="1"/>
      <c r="C21" s="1"/>
      <c r="D21" s="1"/>
      <c r="E21" s="1"/>
      <c r="F21" s="1"/>
      <c r="G21" s="1"/>
      <c r="H21" s="1"/>
      <c r="I21" s="18"/>
      <c r="J21" s="1"/>
      <c r="K21" s="1"/>
      <c r="L21" s="1"/>
      <c r="M21" s="1"/>
      <c r="N21" s="1"/>
      <c r="O21" s="1"/>
      <c r="P21" s="18"/>
      <c r="Q21" s="1"/>
      <c r="R21" s="1"/>
      <c r="S21" s="1"/>
      <c r="T21" s="1"/>
      <c r="U21" s="1"/>
      <c r="V21" s="1"/>
      <c r="W21" s="18"/>
    </row>
    <row r="22" spans="1:23" ht="17.25" x14ac:dyDescent="0.35">
      <c r="A22" s="9" t="s">
        <v>25</v>
      </c>
    </row>
    <row r="23" spans="1:23" ht="16.5" x14ac:dyDescent="0.3">
      <c r="A23" s="10" t="s">
        <v>75</v>
      </c>
    </row>
    <row r="24" spans="1:23" ht="16.5" x14ac:dyDescent="0.3">
      <c r="A24" s="10" t="s">
        <v>26</v>
      </c>
    </row>
    <row r="25" spans="1:23" ht="16.5" x14ac:dyDescent="0.3">
      <c r="A25" s="10" t="s">
        <v>29</v>
      </c>
    </row>
    <row r="26" spans="1:23" ht="16.5" x14ac:dyDescent="0.3">
      <c r="A26" s="10" t="s">
        <v>32</v>
      </c>
    </row>
    <row r="27" spans="1:23" ht="16.5" x14ac:dyDescent="0.3">
      <c r="A27" s="10" t="s">
        <v>31</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AC27"/>
  <sheetViews>
    <sheetView tabSelected="1" topLeftCell="A4" workbookViewId="0">
      <selection activeCell="A24" sqref="A24:XFD40"/>
    </sheetView>
  </sheetViews>
  <sheetFormatPr defaultRowHeight="15" x14ac:dyDescent="0.25"/>
  <cols>
    <col min="1" max="1" width="11.5703125" customWidth="1"/>
    <col min="2" max="2" width="8.5703125" bestFit="1" customWidth="1"/>
    <col min="3" max="3" width="8.5703125" customWidth="1"/>
    <col min="4" max="4" width="18.42578125" bestFit="1" customWidth="1"/>
    <col min="5" max="5" width="27.140625" bestFit="1" customWidth="1"/>
    <col min="6" max="6" width="7.5703125" bestFit="1" customWidth="1"/>
    <col min="7" max="7" width="7.5703125" customWidth="1"/>
    <col min="8" max="8" width="18.42578125" bestFit="1" customWidth="1"/>
    <col min="9" max="9" width="27.140625" bestFit="1" customWidth="1"/>
    <col min="10" max="10" width="7.5703125" bestFit="1" customWidth="1"/>
    <col min="11" max="11" width="7.5703125" customWidth="1"/>
    <col min="12" max="12" width="18.42578125" bestFit="1" customWidth="1"/>
    <col min="13" max="13" width="27.140625" bestFit="1" customWidth="1"/>
    <col min="14" max="14" width="7.5703125" bestFit="1" customWidth="1"/>
    <col min="15" max="15" width="7.5703125" customWidth="1"/>
    <col min="16" max="16" width="18.42578125" bestFit="1" customWidth="1"/>
    <col min="17" max="17" width="27.140625" bestFit="1" customWidth="1"/>
    <col min="18" max="18" width="7.5703125" bestFit="1" customWidth="1"/>
    <col min="19" max="19" width="7.5703125" customWidth="1"/>
    <col min="20" max="20" width="18.42578125" bestFit="1" customWidth="1"/>
    <col min="21" max="21" width="27.140625" bestFit="1" customWidth="1"/>
    <col min="22" max="22" width="7.5703125" bestFit="1" customWidth="1"/>
    <col min="23" max="23" width="7.5703125" customWidth="1"/>
    <col min="24" max="24" width="18.42578125" bestFit="1" customWidth="1"/>
    <col min="25" max="25" width="27.140625" bestFit="1" customWidth="1"/>
    <col min="26" max="26" width="7.5703125" bestFit="1" customWidth="1"/>
    <col min="27" max="27" width="7.5703125" customWidth="1"/>
    <col min="28" max="28" width="18.42578125" bestFit="1" customWidth="1"/>
    <col min="29" max="29" width="11.5703125" bestFit="1" customWidth="1"/>
  </cols>
  <sheetData>
    <row r="1" spans="1:29" ht="18.75" x14ac:dyDescent="0.3">
      <c r="A1" s="35" t="s">
        <v>96</v>
      </c>
    </row>
    <row r="4" spans="1:29" x14ac:dyDescent="0.25">
      <c r="B4" s="4"/>
      <c r="C4" s="4"/>
      <c r="D4" s="4"/>
      <c r="E4" s="4"/>
    </row>
    <row r="5" spans="1:29" x14ac:dyDescent="0.25">
      <c r="D5" s="7"/>
      <c r="E5" s="7"/>
      <c r="F5" s="4"/>
      <c r="G5" s="4"/>
    </row>
    <row r="6" spans="1:29" x14ac:dyDescent="0.25">
      <c r="A6" s="6" t="s">
        <v>30</v>
      </c>
      <c r="B6" s="271" t="s">
        <v>14</v>
      </c>
      <c r="C6" s="279"/>
      <c r="D6" s="279"/>
      <c r="E6" s="273"/>
      <c r="F6" s="277">
        <v>2009</v>
      </c>
      <c r="G6" s="278"/>
      <c r="H6" s="278"/>
      <c r="I6" s="280"/>
      <c r="J6" s="277">
        <v>2010</v>
      </c>
      <c r="K6" s="278"/>
      <c r="L6" s="278"/>
      <c r="M6" s="280"/>
      <c r="N6" s="277">
        <v>2011</v>
      </c>
      <c r="O6" s="278"/>
      <c r="P6" s="278"/>
      <c r="Q6" s="280"/>
      <c r="R6" s="277">
        <v>2012</v>
      </c>
      <c r="S6" s="278"/>
      <c r="T6" s="278"/>
      <c r="U6" s="280"/>
      <c r="V6" s="277">
        <v>2013</v>
      </c>
      <c r="W6" s="278"/>
      <c r="X6" s="278"/>
      <c r="Y6" s="280"/>
      <c r="Z6" s="277">
        <v>2014</v>
      </c>
      <c r="AA6" s="278"/>
      <c r="AB6" s="278"/>
      <c r="AC6" s="278"/>
    </row>
    <row r="7" spans="1:29" x14ac:dyDescent="0.25">
      <c r="A7" s="6" t="s">
        <v>94</v>
      </c>
      <c r="B7" s="15" t="s">
        <v>95</v>
      </c>
      <c r="C7" s="7" t="s">
        <v>24</v>
      </c>
      <c r="D7" t="s">
        <v>77</v>
      </c>
      <c r="E7" t="s">
        <v>79</v>
      </c>
      <c r="F7" s="15" t="s">
        <v>95</v>
      </c>
      <c r="G7" s="7" t="s">
        <v>24</v>
      </c>
      <c r="H7" t="s">
        <v>77</v>
      </c>
      <c r="I7" t="s">
        <v>79</v>
      </c>
      <c r="J7" s="15" t="s">
        <v>95</v>
      </c>
      <c r="K7" s="7" t="s">
        <v>24</v>
      </c>
      <c r="L7" t="s">
        <v>77</v>
      </c>
      <c r="M7" t="s">
        <v>79</v>
      </c>
      <c r="N7" s="15" t="s">
        <v>95</v>
      </c>
      <c r="O7" s="7" t="s">
        <v>24</v>
      </c>
      <c r="P7" t="s">
        <v>77</v>
      </c>
      <c r="Q7" t="s">
        <v>79</v>
      </c>
      <c r="R7" s="15" t="s">
        <v>95</v>
      </c>
      <c r="S7" s="7" t="s">
        <v>24</v>
      </c>
      <c r="T7" t="s">
        <v>77</v>
      </c>
      <c r="U7" t="s">
        <v>79</v>
      </c>
      <c r="V7" s="15" t="s">
        <v>95</v>
      </c>
      <c r="W7" s="7" t="s">
        <v>24</v>
      </c>
      <c r="X7" t="s">
        <v>77</v>
      </c>
      <c r="Y7" t="s">
        <v>79</v>
      </c>
      <c r="Z7" s="15" t="s">
        <v>95</v>
      </c>
      <c r="AA7" s="7" t="s">
        <v>24</v>
      </c>
      <c r="AB7" t="s">
        <v>77</v>
      </c>
      <c r="AC7" t="s">
        <v>78</v>
      </c>
    </row>
    <row r="8" spans="1:29" ht="18" x14ac:dyDescent="0.35">
      <c r="A8" s="5" t="s">
        <v>93</v>
      </c>
      <c r="B8" s="16" t="s">
        <v>11</v>
      </c>
      <c r="C8" s="7" t="s">
        <v>11</v>
      </c>
      <c r="D8" s="7" t="s">
        <v>11</v>
      </c>
      <c r="E8" s="7" t="s">
        <v>11</v>
      </c>
      <c r="F8" s="16" t="s">
        <v>11</v>
      </c>
      <c r="G8" s="7" t="s">
        <v>11</v>
      </c>
      <c r="H8" s="7" t="s">
        <v>11</v>
      </c>
      <c r="I8" s="7" t="s">
        <v>11</v>
      </c>
      <c r="J8" s="16" t="s">
        <v>11</v>
      </c>
      <c r="K8" s="7" t="s">
        <v>11</v>
      </c>
      <c r="L8" s="7" t="s">
        <v>11</v>
      </c>
      <c r="M8" s="7" t="s">
        <v>11</v>
      </c>
      <c r="N8" s="16" t="s">
        <v>11</v>
      </c>
      <c r="O8" s="7" t="s">
        <v>11</v>
      </c>
      <c r="P8" s="7" t="s">
        <v>11</v>
      </c>
      <c r="Q8" s="7" t="s">
        <v>11</v>
      </c>
      <c r="R8" s="16" t="s">
        <v>11</v>
      </c>
      <c r="S8" s="7" t="s">
        <v>11</v>
      </c>
      <c r="T8" s="7" t="s">
        <v>11</v>
      </c>
      <c r="U8" s="7" t="s">
        <v>11</v>
      </c>
      <c r="V8" s="16" t="s">
        <v>11</v>
      </c>
      <c r="W8" s="7" t="s">
        <v>11</v>
      </c>
      <c r="X8" s="7" t="s">
        <v>11</v>
      </c>
      <c r="Y8" s="7" t="s">
        <v>11</v>
      </c>
      <c r="Z8" s="16" t="s">
        <v>11</v>
      </c>
      <c r="AA8" s="7" t="s">
        <v>11</v>
      </c>
      <c r="AB8" s="7" t="s">
        <v>11</v>
      </c>
      <c r="AC8" s="7" t="s">
        <v>11</v>
      </c>
    </row>
    <row r="9" spans="1:29" x14ac:dyDescent="0.25">
      <c r="A9" s="3" t="s">
        <v>0</v>
      </c>
      <c r="B9" s="16"/>
      <c r="C9" s="7"/>
      <c r="F9" s="16"/>
      <c r="G9" s="7"/>
      <c r="J9" s="16"/>
      <c r="K9" s="7"/>
      <c r="N9" s="16"/>
      <c r="O9" s="7"/>
      <c r="R9" s="16"/>
      <c r="S9" s="7"/>
      <c r="V9" s="16"/>
      <c r="W9" s="7"/>
      <c r="Z9" s="16"/>
      <c r="AA9" s="7"/>
    </row>
    <row r="10" spans="1:29" x14ac:dyDescent="0.25">
      <c r="A10" s="54" t="s">
        <v>230</v>
      </c>
      <c r="B10" s="33"/>
      <c r="C10" s="25"/>
      <c r="D10" s="25"/>
      <c r="E10" s="25"/>
      <c r="F10" s="33"/>
      <c r="G10" s="25"/>
      <c r="H10" s="25"/>
      <c r="I10" s="25"/>
      <c r="J10" s="33"/>
      <c r="K10" s="25"/>
      <c r="L10" s="25"/>
      <c r="M10" s="25"/>
      <c r="N10" s="33"/>
      <c r="O10" s="25"/>
      <c r="P10" s="25"/>
      <c r="Q10" s="25"/>
      <c r="R10" s="33"/>
      <c r="S10" s="25"/>
      <c r="T10" s="25"/>
      <c r="U10" s="25"/>
      <c r="V10" s="33"/>
      <c r="W10" s="25"/>
      <c r="X10" s="25"/>
      <c r="Y10" s="25"/>
      <c r="Z10" s="33"/>
      <c r="AA10" s="25"/>
      <c r="AB10" s="25"/>
      <c r="AC10" s="25"/>
    </row>
    <row r="11" spans="1:29" x14ac:dyDescent="0.25">
      <c r="A11" s="23" t="s">
        <v>226</v>
      </c>
      <c r="B11" s="15">
        <v>0</v>
      </c>
      <c r="C11" s="1">
        <v>0</v>
      </c>
      <c r="D11" s="1">
        <v>0</v>
      </c>
      <c r="E11" s="1">
        <v>0</v>
      </c>
      <c r="F11" s="1">
        <v>0</v>
      </c>
      <c r="G11" s="1">
        <v>0</v>
      </c>
      <c r="H11" s="1">
        <v>0</v>
      </c>
      <c r="I11" s="1">
        <v>0</v>
      </c>
      <c r="J11" s="1">
        <v>0</v>
      </c>
      <c r="K11" s="1">
        <v>0</v>
      </c>
      <c r="L11" s="1">
        <v>0</v>
      </c>
      <c r="M11" s="1">
        <v>0</v>
      </c>
      <c r="N11" s="1">
        <v>0</v>
      </c>
      <c r="O11" s="1">
        <v>0</v>
      </c>
      <c r="P11" s="1">
        <v>0</v>
      </c>
      <c r="Q11" s="1">
        <v>0</v>
      </c>
      <c r="R11" s="1">
        <v>0</v>
      </c>
      <c r="S11" s="1">
        <v>0</v>
      </c>
      <c r="T11" s="1">
        <v>0</v>
      </c>
      <c r="U11" s="1">
        <v>0</v>
      </c>
      <c r="V11" s="1">
        <v>0</v>
      </c>
      <c r="W11" s="1">
        <v>0</v>
      </c>
      <c r="X11" s="1">
        <v>0</v>
      </c>
      <c r="Y11" s="1">
        <v>0</v>
      </c>
      <c r="Z11" s="1">
        <v>0</v>
      </c>
      <c r="AA11" s="1">
        <v>0</v>
      </c>
      <c r="AB11" s="1">
        <v>0</v>
      </c>
      <c r="AC11" s="1">
        <v>0</v>
      </c>
    </row>
    <row r="12" spans="1:29" x14ac:dyDescent="0.25">
      <c r="A12" s="23" t="s">
        <v>227</v>
      </c>
      <c r="B12" s="15">
        <v>0</v>
      </c>
      <c r="C12" s="1">
        <v>0</v>
      </c>
      <c r="D12" s="1">
        <v>0</v>
      </c>
      <c r="E12" s="1">
        <v>0</v>
      </c>
      <c r="F12" s="1">
        <v>0</v>
      </c>
      <c r="G12" s="1">
        <v>0</v>
      </c>
      <c r="H12" s="1">
        <v>0</v>
      </c>
      <c r="I12" s="1">
        <v>0</v>
      </c>
      <c r="J12" s="1">
        <v>0</v>
      </c>
      <c r="K12" s="1">
        <v>0</v>
      </c>
      <c r="L12" s="1">
        <v>0</v>
      </c>
      <c r="M12" s="1">
        <v>0</v>
      </c>
      <c r="N12" s="1">
        <v>0</v>
      </c>
      <c r="O12" s="1">
        <v>0</v>
      </c>
      <c r="P12" s="1">
        <v>0</v>
      </c>
      <c r="Q12" s="1">
        <v>0</v>
      </c>
      <c r="R12" s="1">
        <v>0</v>
      </c>
      <c r="S12" s="1">
        <v>0</v>
      </c>
      <c r="T12" s="1">
        <v>0</v>
      </c>
      <c r="U12" s="1">
        <v>0</v>
      </c>
      <c r="V12" s="1">
        <v>0</v>
      </c>
      <c r="W12" s="1">
        <v>0</v>
      </c>
      <c r="X12" s="1">
        <v>0</v>
      </c>
      <c r="Y12" s="1">
        <v>0</v>
      </c>
      <c r="Z12" s="1">
        <v>0</v>
      </c>
      <c r="AA12" s="1">
        <v>0</v>
      </c>
      <c r="AB12" s="1">
        <v>0</v>
      </c>
      <c r="AC12" s="1">
        <v>0</v>
      </c>
    </row>
    <row r="13" spans="1:29" x14ac:dyDescent="0.25">
      <c r="A13" s="30" t="s">
        <v>228</v>
      </c>
      <c r="B13" s="15">
        <v>0</v>
      </c>
      <c r="C13" s="1">
        <v>0</v>
      </c>
      <c r="D13" s="1">
        <v>0</v>
      </c>
      <c r="E13" s="1">
        <v>0</v>
      </c>
      <c r="F13" s="1">
        <v>0</v>
      </c>
      <c r="G13" s="1">
        <v>0</v>
      </c>
      <c r="H13" s="1">
        <v>0</v>
      </c>
      <c r="I13" s="1">
        <v>0</v>
      </c>
      <c r="J13" s="1">
        <v>0</v>
      </c>
      <c r="K13" s="1">
        <v>0</v>
      </c>
      <c r="L13" s="1">
        <v>0</v>
      </c>
      <c r="M13" s="1">
        <v>0</v>
      </c>
      <c r="N13" s="1">
        <v>0</v>
      </c>
      <c r="O13" s="1">
        <v>0</v>
      </c>
      <c r="P13" s="1">
        <v>0</v>
      </c>
      <c r="Q13" s="1">
        <v>0</v>
      </c>
      <c r="R13" s="1">
        <v>0</v>
      </c>
      <c r="S13" s="1">
        <v>0</v>
      </c>
      <c r="T13" s="1">
        <v>0</v>
      </c>
      <c r="U13" s="1">
        <v>0</v>
      </c>
      <c r="V13" s="1">
        <v>0</v>
      </c>
      <c r="W13" s="1">
        <v>0</v>
      </c>
      <c r="X13" s="1">
        <v>0</v>
      </c>
      <c r="Y13" s="1">
        <v>0</v>
      </c>
      <c r="Z13" s="1">
        <v>0</v>
      </c>
      <c r="AA13" s="1">
        <v>0</v>
      </c>
      <c r="AB13" s="1">
        <v>0</v>
      </c>
      <c r="AC13" s="1">
        <v>0</v>
      </c>
    </row>
    <row r="14" spans="1:29" x14ac:dyDescent="0.25">
      <c r="A14" s="30" t="s">
        <v>229</v>
      </c>
      <c r="B14" s="15">
        <v>0</v>
      </c>
      <c r="C14" s="66">
        <v>0</v>
      </c>
      <c r="D14" s="1">
        <v>0</v>
      </c>
      <c r="E14" s="1">
        <v>0</v>
      </c>
      <c r="F14" s="1">
        <v>0</v>
      </c>
      <c r="G14" s="1">
        <v>0</v>
      </c>
      <c r="H14" s="1">
        <v>0</v>
      </c>
      <c r="I14" s="1">
        <v>0</v>
      </c>
      <c r="J14" s="1">
        <v>0</v>
      </c>
      <c r="K14" s="1">
        <v>0</v>
      </c>
      <c r="L14" s="1">
        <v>0</v>
      </c>
      <c r="M14" s="1">
        <v>0</v>
      </c>
      <c r="N14" s="1">
        <v>0</v>
      </c>
      <c r="O14" s="1">
        <v>0</v>
      </c>
      <c r="P14" s="1">
        <v>0</v>
      </c>
      <c r="Q14" s="1">
        <v>0</v>
      </c>
      <c r="R14" s="1">
        <v>0</v>
      </c>
      <c r="S14" s="1">
        <v>0</v>
      </c>
      <c r="T14" s="1">
        <v>0</v>
      </c>
      <c r="U14" s="1">
        <v>0</v>
      </c>
      <c r="V14" s="1">
        <v>0</v>
      </c>
      <c r="W14" s="1">
        <v>0</v>
      </c>
      <c r="X14" s="1">
        <v>0</v>
      </c>
      <c r="Y14" s="1">
        <v>0</v>
      </c>
      <c r="Z14" s="1">
        <v>0</v>
      </c>
      <c r="AA14" s="1">
        <v>0</v>
      </c>
      <c r="AB14" s="1">
        <v>0</v>
      </c>
      <c r="AC14" s="1">
        <v>0</v>
      </c>
    </row>
    <row r="15" spans="1:29" x14ac:dyDescent="0.25">
      <c r="A15" s="18"/>
      <c r="B15" s="15"/>
      <c r="C15" s="1"/>
      <c r="D15" s="1"/>
      <c r="E15" s="1"/>
      <c r="F15" s="15"/>
      <c r="G15" s="1"/>
      <c r="H15" s="1"/>
      <c r="I15" s="1"/>
      <c r="J15" s="15"/>
      <c r="K15" s="1"/>
      <c r="L15" s="1"/>
      <c r="M15" s="1"/>
      <c r="N15" s="15"/>
      <c r="O15" s="1"/>
      <c r="P15" s="1"/>
      <c r="Q15" s="1"/>
      <c r="R15" s="15"/>
      <c r="S15" s="1"/>
      <c r="T15" s="1"/>
      <c r="U15" s="1"/>
      <c r="V15" s="15"/>
      <c r="W15" s="1"/>
      <c r="X15" s="1"/>
      <c r="Y15" s="1"/>
      <c r="Z15" s="15"/>
      <c r="AA15" s="1"/>
      <c r="AB15" s="1"/>
      <c r="AC15" s="1"/>
    </row>
    <row r="16" spans="1:29" x14ac:dyDescent="0.25">
      <c r="A16" s="55" t="s">
        <v>231</v>
      </c>
      <c r="B16" s="15"/>
      <c r="C16" s="1"/>
      <c r="D16" s="1"/>
      <c r="E16" s="1"/>
      <c r="F16" s="15"/>
      <c r="G16" s="1"/>
      <c r="H16" s="1"/>
      <c r="I16" s="1"/>
      <c r="J16" s="15"/>
      <c r="K16" s="1"/>
      <c r="L16" s="1"/>
      <c r="M16" s="1"/>
      <c r="N16" s="15"/>
      <c r="O16" s="1"/>
      <c r="P16" s="1"/>
      <c r="Q16" s="1"/>
      <c r="R16" s="15"/>
      <c r="S16" s="1"/>
      <c r="T16" s="1"/>
      <c r="U16" s="1"/>
      <c r="V16" s="15"/>
      <c r="W16" s="1"/>
      <c r="X16" s="1"/>
      <c r="Y16" s="1"/>
      <c r="Z16" s="15"/>
      <c r="AA16" s="1"/>
      <c r="AB16" s="1"/>
      <c r="AC16" s="1"/>
    </row>
    <row r="17" spans="1:29" x14ac:dyDescent="0.25">
      <c r="A17" s="18" t="s">
        <v>172</v>
      </c>
      <c r="B17" s="1">
        <v>0</v>
      </c>
      <c r="C17" s="1">
        <v>0</v>
      </c>
      <c r="D17" s="1">
        <v>0</v>
      </c>
      <c r="E17" s="1">
        <v>0</v>
      </c>
      <c r="F17" s="1">
        <v>0</v>
      </c>
      <c r="G17" s="1">
        <v>0</v>
      </c>
      <c r="H17" s="1">
        <v>0</v>
      </c>
      <c r="I17" s="1">
        <v>0</v>
      </c>
      <c r="J17" s="1">
        <v>0</v>
      </c>
      <c r="K17" s="1">
        <v>0</v>
      </c>
      <c r="L17" s="1">
        <v>0</v>
      </c>
      <c r="M17" s="1">
        <v>0</v>
      </c>
      <c r="N17" s="1">
        <v>0</v>
      </c>
      <c r="O17" s="1">
        <v>0</v>
      </c>
      <c r="P17" s="1">
        <v>0</v>
      </c>
      <c r="Q17" s="1">
        <v>0</v>
      </c>
      <c r="R17" s="1">
        <v>0</v>
      </c>
      <c r="S17" s="1">
        <v>0</v>
      </c>
      <c r="T17" s="1">
        <v>0</v>
      </c>
      <c r="U17" s="1">
        <v>0</v>
      </c>
      <c r="V17" s="1">
        <v>0</v>
      </c>
      <c r="W17" s="1">
        <v>0</v>
      </c>
      <c r="X17" s="1">
        <v>0</v>
      </c>
      <c r="Y17" s="1">
        <v>0</v>
      </c>
      <c r="Z17" s="1">
        <v>0</v>
      </c>
      <c r="AA17" s="1">
        <v>0</v>
      </c>
      <c r="AB17" s="1">
        <v>0</v>
      </c>
      <c r="AC17" s="1">
        <v>0</v>
      </c>
    </row>
    <row r="18" spans="1:29" x14ac:dyDescent="0.25">
      <c r="A18" s="18" t="s">
        <v>173</v>
      </c>
      <c r="B18" s="1">
        <v>0</v>
      </c>
      <c r="C18" s="1">
        <v>0</v>
      </c>
      <c r="D18" s="1">
        <v>0</v>
      </c>
      <c r="E18" s="1">
        <v>0</v>
      </c>
      <c r="F18" s="1">
        <v>0</v>
      </c>
      <c r="G18" s="1">
        <v>0</v>
      </c>
      <c r="H18" s="1">
        <v>0</v>
      </c>
      <c r="I18" s="1">
        <v>0</v>
      </c>
      <c r="J18" s="1">
        <v>0</v>
      </c>
      <c r="K18" s="1">
        <v>0</v>
      </c>
      <c r="L18" s="1">
        <v>0</v>
      </c>
      <c r="M18" s="1">
        <v>0</v>
      </c>
      <c r="N18" s="1">
        <v>0</v>
      </c>
      <c r="O18" s="1">
        <v>0</v>
      </c>
      <c r="P18" s="1">
        <v>0</v>
      </c>
      <c r="Q18" s="1">
        <v>0</v>
      </c>
      <c r="R18" s="1">
        <v>0</v>
      </c>
      <c r="S18" s="1">
        <v>0</v>
      </c>
      <c r="T18" s="1">
        <v>0</v>
      </c>
      <c r="U18" s="1">
        <v>0</v>
      </c>
      <c r="V18" s="1">
        <v>0</v>
      </c>
      <c r="W18" s="1">
        <v>0</v>
      </c>
      <c r="X18" s="1">
        <v>0</v>
      </c>
      <c r="Y18" s="1">
        <v>0</v>
      </c>
      <c r="Z18" s="1">
        <v>0</v>
      </c>
      <c r="AA18" s="1">
        <v>0</v>
      </c>
      <c r="AB18" s="1">
        <v>0</v>
      </c>
      <c r="AC18" s="1">
        <v>0</v>
      </c>
    </row>
    <row r="19" spans="1:29" x14ac:dyDescent="0.25">
      <c r="A19" s="18" t="s">
        <v>174</v>
      </c>
      <c r="B19" s="1">
        <v>0</v>
      </c>
      <c r="C19" s="1">
        <v>0</v>
      </c>
      <c r="D19" s="1">
        <v>0</v>
      </c>
      <c r="E19" s="1">
        <v>0</v>
      </c>
      <c r="F19" s="1">
        <v>0</v>
      </c>
      <c r="G19" s="1">
        <v>0</v>
      </c>
      <c r="H19" s="1">
        <v>0</v>
      </c>
      <c r="I19" s="1">
        <v>0</v>
      </c>
      <c r="J19" s="1">
        <v>0</v>
      </c>
      <c r="K19" s="1">
        <v>0</v>
      </c>
      <c r="L19" s="1">
        <v>0</v>
      </c>
      <c r="M19" s="1">
        <v>0</v>
      </c>
      <c r="N19" s="1">
        <v>0</v>
      </c>
      <c r="O19" s="1">
        <v>0</v>
      </c>
      <c r="P19" s="1">
        <v>0</v>
      </c>
      <c r="Q19" s="1">
        <v>0</v>
      </c>
      <c r="R19" s="1">
        <v>0</v>
      </c>
      <c r="S19" s="1">
        <v>0</v>
      </c>
      <c r="T19" s="1">
        <v>0</v>
      </c>
      <c r="U19" s="1">
        <v>0</v>
      </c>
      <c r="V19" s="1">
        <v>0</v>
      </c>
      <c r="W19" s="1">
        <v>0</v>
      </c>
      <c r="X19" s="1">
        <v>0</v>
      </c>
      <c r="Y19" s="1">
        <v>0</v>
      </c>
      <c r="Z19" s="1">
        <v>0</v>
      </c>
      <c r="AA19" s="1">
        <v>0</v>
      </c>
      <c r="AB19" s="1">
        <v>0</v>
      </c>
      <c r="AC19" s="1">
        <v>0</v>
      </c>
    </row>
    <row r="20" spans="1:29" x14ac:dyDescent="0.25">
      <c r="A20" s="18" t="s">
        <v>175</v>
      </c>
      <c r="B20" s="1">
        <v>0</v>
      </c>
      <c r="C20" s="1">
        <v>0</v>
      </c>
      <c r="D20" s="1">
        <v>0</v>
      </c>
      <c r="E20" s="1">
        <v>0</v>
      </c>
      <c r="F20" s="1">
        <v>0</v>
      </c>
      <c r="G20" s="1">
        <v>0</v>
      </c>
      <c r="H20" s="1">
        <v>0</v>
      </c>
      <c r="I20" s="1">
        <v>0</v>
      </c>
      <c r="J20" s="1">
        <v>0</v>
      </c>
      <c r="K20" s="1">
        <v>0</v>
      </c>
      <c r="L20" s="1">
        <v>0</v>
      </c>
      <c r="M20" s="1">
        <v>0</v>
      </c>
      <c r="N20" s="1">
        <v>0</v>
      </c>
      <c r="O20" s="1">
        <v>0</v>
      </c>
      <c r="P20" s="1">
        <v>0</v>
      </c>
      <c r="Q20" s="1">
        <v>0</v>
      </c>
      <c r="R20" s="1">
        <v>0</v>
      </c>
      <c r="S20" s="1">
        <v>0</v>
      </c>
      <c r="T20" s="1">
        <v>0</v>
      </c>
      <c r="U20" s="1">
        <v>0</v>
      </c>
      <c r="V20" s="1">
        <v>0</v>
      </c>
      <c r="W20" s="1">
        <v>0</v>
      </c>
      <c r="X20" s="1">
        <v>0</v>
      </c>
      <c r="Y20" s="1">
        <v>0</v>
      </c>
      <c r="Z20" s="1">
        <v>0</v>
      </c>
      <c r="AA20" s="1">
        <v>0</v>
      </c>
      <c r="AB20" s="1">
        <v>0</v>
      </c>
      <c r="AC20" s="1">
        <v>0</v>
      </c>
    </row>
    <row r="21" spans="1:29" x14ac:dyDescent="0.25">
      <c r="A21" s="18" t="s">
        <v>176</v>
      </c>
      <c r="B21" s="1">
        <v>0</v>
      </c>
      <c r="C21" s="1">
        <v>0</v>
      </c>
      <c r="D21" s="1">
        <v>0</v>
      </c>
      <c r="E21" s="1">
        <v>0</v>
      </c>
      <c r="F21" s="1">
        <v>0</v>
      </c>
      <c r="G21" s="1">
        <v>0</v>
      </c>
      <c r="H21" s="1">
        <v>0</v>
      </c>
      <c r="I21" s="1">
        <v>0</v>
      </c>
      <c r="J21" s="1">
        <v>0</v>
      </c>
      <c r="K21" s="1">
        <v>0</v>
      </c>
      <c r="L21" s="1">
        <v>0</v>
      </c>
      <c r="M21" s="1">
        <v>0</v>
      </c>
      <c r="N21" s="1">
        <v>0</v>
      </c>
      <c r="O21" s="1">
        <v>0</v>
      </c>
      <c r="P21" s="1">
        <v>0</v>
      </c>
      <c r="Q21" s="1">
        <v>0</v>
      </c>
      <c r="R21" s="1">
        <v>0</v>
      </c>
      <c r="S21" s="1">
        <v>0</v>
      </c>
      <c r="T21" s="1">
        <v>0</v>
      </c>
      <c r="U21" s="1">
        <v>0</v>
      </c>
      <c r="V21" s="1">
        <v>0</v>
      </c>
      <c r="W21" s="1">
        <v>0</v>
      </c>
      <c r="X21" s="1">
        <v>0</v>
      </c>
      <c r="Y21" s="1">
        <v>0</v>
      </c>
      <c r="Z21" s="1">
        <v>0</v>
      </c>
      <c r="AA21" s="1">
        <v>0</v>
      </c>
      <c r="AB21" s="1">
        <v>0</v>
      </c>
      <c r="AC21" s="1">
        <v>0</v>
      </c>
    </row>
    <row r="22" spans="1:29" x14ac:dyDescent="0.25">
      <c r="A22" s="18" t="s">
        <v>177</v>
      </c>
      <c r="B22" s="1">
        <v>0</v>
      </c>
      <c r="C22" s="1">
        <v>0</v>
      </c>
      <c r="D22" s="1">
        <v>0</v>
      </c>
      <c r="E22" s="1">
        <v>0</v>
      </c>
      <c r="F22" s="1">
        <v>0</v>
      </c>
      <c r="G22" s="1">
        <v>0</v>
      </c>
      <c r="H22" s="1">
        <v>0</v>
      </c>
      <c r="I22" s="1">
        <v>0</v>
      </c>
      <c r="J22" s="1">
        <v>0</v>
      </c>
      <c r="K22" s="1">
        <v>0</v>
      </c>
      <c r="L22" s="1">
        <v>0</v>
      </c>
      <c r="M22" s="1">
        <v>0</v>
      </c>
      <c r="N22" s="1">
        <v>0</v>
      </c>
      <c r="O22" s="1">
        <v>0</v>
      </c>
      <c r="P22" s="1">
        <v>0</v>
      </c>
      <c r="Q22" s="1">
        <v>0</v>
      </c>
      <c r="R22" s="1">
        <v>0</v>
      </c>
      <c r="S22" s="1">
        <v>0</v>
      </c>
      <c r="T22" s="1">
        <v>0</v>
      </c>
      <c r="U22" s="1">
        <v>0</v>
      </c>
      <c r="V22" s="1">
        <v>0</v>
      </c>
      <c r="W22" s="1">
        <v>0</v>
      </c>
      <c r="X22" s="1">
        <v>0</v>
      </c>
      <c r="Y22" s="1">
        <v>0</v>
      </c>
      <c r="Z22" s="1">
        <v>0</v>
      </c>
      <c r="AA22" s="1">
        <v>0</v>
      </c>
      <c r="AB22" s="1">
        <v>0</v>
      </c>
      <c r="AC22" s="1">
        <v>0</v>
      </c>
    </row>
    <row r="23" spans="1:29" x14ac:dyDescent="0.25">
      <c r="A23" s="18"/>
      <c r="B23" s="15"/>
      <c r="C23" s="1"/>
      <c r="D23" s="1"/>
      <c r="E23" s="1"/>
      <c r="F23" s="15"/>
      <c r="G23" s="1"/>
      <c r="H23" s="1"/>
      <c r="I23" s="1"/>
      <c r="J23" s="15"/>
      <c r="K23" s="1"/>
      <c r="L23" s="1"/>
      <c r="M23" s="1"/>
      <c r="N23" s="15"/>
      <c r="O23" s="1"/>
      <c r="P23" s="1"/>
      <c r="Q23" s="1"/>
      <c r="R23" s="15"/>
      <c r="S23" s="1"/>
      <c r="T23" s="1"/>
      <c r="U23" s="1"/>
      <c r="V23" s="15"/>
      <c r="W23" s="1"/>
      <c r="X23" s="1"/>
      <c r="Y23" s="1"/>
      <c r="Z23" s="15"/>
      <c r="AA23" s="1"/>
      <c r="AB23" s="1"/>
      <c r="AC23" s="1"/>
    </row>
    <row r="25" spans="1:29" ht="17.25" x14ac:dyDescent="0.35">
      <c r="A25" s="9" t="s">
        <v>25</v>
      </c>
    </row>
    <row r="26" spans="1:29" ht="16.5" x14ac:dyDescent="0.3">
      <c r="A26" s="10" t="s">
        <v>75</v>
      </c>
    </row>
    <row r="27" spans="1:29" ht="16.5" x14ac:dyDescent="0.3">
      <c r="A27" s="10" t="s">
        <v>26</v>
      </c>
    </row>
  </sheetData>
  <mergeCells count="7">
    <mergeCell ref="Z6:AC6"/>
    <mergeCell ref="B6:E6"/>
    <mergeCell ref="F6:I6"/>
    <mergeCell ref="J6:M6"/>
    <mergeCell ref="N6:Q6"/>
    <mergeCell ref="R6:U6"/>
    <mergeCell ref="V6:Y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3:N62"/>
  <sheetViews>
    <sheetView workbookViewId="0">
      <pane ySplit="2205" activePane="bottomLeft"/>
      <selection activeCell="D4" sqref="D4"/>
      <selection pane="bottomLeft" activeCell="L53" sqref="A4:L53"/>
    </sheetView>
  </sheetViews>
  <sheetFormatPr defaultRowHeight="15" x14ac:dyDescent="0.25"/>
  <cols>
    <col min="1" max="1" width="13.85546875" customWidth="1"/>
    <col min="2" max="2" width="18.85546875" bestFit="1" customWidth="1"/>
    <col min="7" max="7" width="12" customWidth="1"/>
  </cols>
  <sheetData>
    <row r="3" spans="1:14" x14ac:dyDescent="0.25">
      <c r="A3" s="1"/>
      <c r="B3" s="2"/>
      <c r="C3" s="2"/>
      <c r="D3" s="2"/>
    </row>
    <row r="4" spans="1:14" ht="37.5" x14ac:dyDescent="0.25">
      <c r="A4" s="80" t="s">
        <v>0</v>
      </c>
      <c r="B4" s="81" t="s">
        <v>20</v>
      </c>
      <c r="C4" s="82" t="s">
        <v>1</v>
      </c>
      <c r="D4" s="83" t="s">
        <v>2</v>
      </c>
      <c r="E4" s="83" t="s">
        <v>98</v>
      </c>
    </row>
    <row r="5" spans="1:14" x14ac:dyDescent="0.25">
      <c r="A5" s="42"/>
      <c r="B5" s="43"/>
      <c r="C5" s="44" t="s">
        <v>9</v>
      </c>
      <c r="D5" s="45" t="s">
        <v>9</v>
      </c>
      <c r="E5" s="45" t="s">
        <v>9</v>
      </c>
    </row>
    <row r="6" spans="1:14" ht="15.75" thickBot="1" x14ac:dyDescent="0.3">
      <c r="A6" t="s">
        <v>172</v>
      </c>
      <c r="B6" s="41" t="s">
        <v>15</v>
      </c>
      <c r="C6" s="36">
        <v>2182</v>
      </c>
      <c r="D6" s="36">
        <v>2182</v>
      </c>
      <c r="E6" s="36">
        <v>2182</v>
      </c>
      <c r="K6" t="s">
        <v>241</v>
      </c>
    </row>
    <row r="7" spans="1:14" ht="18.75" thickBot="1" x14ac:dyDescent="0.4">
      <c r="A7" s="5"/>
      <c r="B7" s="41" t="s">
        <v>16</v>
      </c>
      <c r="C7" s="39">
        <v>2836.81</v>
      </c>
      <c r="D7" s="39">
        <v>2836.81</v>
      </c>
      <c r="E7" s="39">
        <v>4861</v>
      </c>
      <c r="F7" s="6"/>
      <c r="G7" s="77" t="s">
        <v>239</v>
      </c>
      <c r="H7" s="78" t="s">
        <v>235</v>
      </c>
      <c r="I7" s="78"/>
      <c r="J7" s="78"/>
      <c r="K7" s="78">
        <v>2024.19</v>
      </c>
      <c r="L7" s="79" t="s">
        <v>236</v>
      </c>
    </row>
    <row r="8" spans="1:14" ht="18" x14ac:dyDescent="0.35">
      <c r="A8" s="5"/>
      <c r="B8" s="46" t="s">
        <v>99</v>
      </c>
      <c r="C8" s="51">
        <v>5018.8099999999995</v>
      </c>
      <c r="D8" s="51">
        <v>5018.8099999999995</v>
      </c>
      <c r="E8" s="51">
        <v>7043</v>
      </c>
    </row>
    <row r="9" spans="1:14" x14ac:dyDescent="0.25">
      <c r="A9" s="6"/>
      <c r="B9" s="41" t="s">
        <v>17</v>
      </c>
      <c r="C9" s="39"/>
      <c r="D9" s="23"/>
      <c r="E9" s="18"/>
    </row>
    <row r="10" spans="1:14" x14ac:dyDescent="0.25">
      <c r="B10" s="41" t="s">
        <v>18</v>
      </c>
      <c r="C10" s="39"/>
      <c r="D10" s="23"/>
      <c r="E10" s="18"/>
      <c r="K10" s="73"/>
      <c r="L10" s="74"/>
      <c r="M10" s="74"/>
      <c r="N10" s="74"/>
    </row>
    <row r="11" spans="1:14" x14ac:dyDescent="0.25">
      <c r="B11" s="46" t="s">
        <v>100</v>
      </c>
      <c r="C11" s="51">
        <v>5934</v>
      </c>
      <c r="D11" s="51">
        <v>5934</v>
      </c>
      <c r="E11" s="51">
        <v>5934</v>
      </c>
      <c r="K11" s="73"/>
      <c r="L11" s="75"/>
      <c r="M11" s="75"/>
      <c r="N11" s="75"/>
    </row>
    <row r="12" spans="1:14" x14ac:dyDescent="0.25">
      <c r="B12" s="41" t="s">
        <v>21</v>
      </c>
      <c r="C12" s="39">
        <v>50584</v>
      </c>
      <c r="D12" s="39">
        <v>50584</v>
      </c>
      <c r="E12" s="39">
        <v>50584</v>
      </c>
      <c r="K12" s="73"/>
      <c r="L12" s="76"/>
      <c r="M12" s="76"/>
      <c r="N12" s="75"/>
    </row>
    <row r="13" spans="1:14" ht="15.75" thickBot="1" x14ac:dyDescent="0.3">
      <c r="A13" s="48"/>
      <c r="B13" s="49" t="s">
        <v>19</v>
      </c>
      <c r="C13" s="50">
        <v>61536.81</v>
      </c>
      <c r="D13" s="50">
        <v>61536.81</v>
      </c>
      <c r="E13" s="50">
        <v>63561</v>
      </c>
      <c r="K13" s="73"/>
      <c r="L13" s="76"/>
      <c r="M13" s="76"/>
      <c r="N13" s="75"/>
    </row>
    <row r="14" spans="1:14" x14ac:dyDescent="0.25">
      <c r="A14" t="s">
        <v>173</v>
      </c>
      <c r="B14" s="41" t="s">
        <v>15</v>
      </c>
      <c r="C14" s="36">
        <v>3835</v>
      </c>
      <c r="D14" s="36">
        <v>3835</v>
      </c>
      <c r="E14" s="36">
        <v>3835</v>
      </c>
    </row>
    <row r="15" spans="1:14" x14ac:dyDescent="0.25">
      <c r="B15" s="41" t="s">
        <v>16</v>
      </c>
      <c r="C15" s="36">
        <v>32859</v>
      </c>
      <c r="D15" s="18">
        <v>32859</v>
      </c>
      <c r="E15" s="18">
        <v>32859</v>
      </c>
    </row>
    <row r="16" spans="1:14" x14ac:dyDescent="0.25">
      <c r="B16" s="46" t="s">
        <v>99</v>
      </c>
      <c r="C16" s="47">
        <v>36694</v>
      </c>
      <c r="D16" s="47">
        <v>36694</v>
      </c>
      <c r="E16" s="47">
        <v>36694</v>
      </c>
    </row>
    <row r="17" spans="1:14" x14ac:dyDescent="0.25">
      <c r="B17" s="41" t="s">
        <v>17</v>
      </c>
      <c r="C17" s="36"/>
      <c r="D17" s="18"/>
      <c r="E17" s="18"/>
    </row>
    <row r="18" spans="1:14" x14ac:dyDescent="0.25">
      <c r="B18" s="41" t="s">
        <v>18</v>
      </c>
      <c r="C18" s="36"/>
      <c r="D18" s="18"/>
      <c r="E18" s="18"/>
    </row>
    <row r="19" spans="1:14" x14ac:dyDescent="0.25">
      <c r="B19" s="46" t="s">
        <v>100</v>
      </c>
      <c r="C19" s="47">
        <v>13100</v>
      </c>
      <c r="D19" s="47">
        <v>13100</v>
      </c>
      <c r="E19" s="47">
        <v>13100</v>
      </c>
    </row>
    <row r="20" spans="1:14" x14ac:dyDescent="0.25">
      <c r="B20" s="41" t="s">
        <v>21</v>
      </c>
      <c r="C20" s="36">
        <v>223000</v>
      </c>
      <c r="D20" s="36">
        <v>223000</v>
      </c>
      <c r="E20" s="36">
        <v>223000</v>
      </c>
    </row>
    <row r="21" spans="1:14" ht="15.75" thickBot="1" x14ac:dyDescent="0.3">
      <c r="A21" s="48"/>
      <c r="B21" s="49" t="s">
        <v>19</v>
      </c>
      <c r="C21" s="50">
        <v>272794</v>
      </c>
      <c r="D21" s="50">
        <v>272794</v>
      </c>
      <c r="E21" s="50">
        <v>272794</v>
      </c>
    </row>
    <row r="22" spans="1:14" x14ac:dyDescent="0.25">
      <c r="A22" t="s">
        <v>174</v>
      </c>
      <c r="B22" s="41" t="s">
        <v>15</v>
      </c>
      <c r="C22" s="36">
        <v>5076</v>
      </c>
      <c r="D22" s="36">
        <v>5076</v>
      </c>
      <c r="E22" s="36">
        <v>5076</v>
      </c>
    </row>
    <row r="23" spans="1:14" x14ac:dyDescent="0.25">
      <c r="B23" s="41" t="s">
        <v>16</v>
      </c>
      <c r="C23" s="36">
        <v>40241</v>
      </c>
      <c r="D23" s="36">
        <v>40241</v>
      </c>
      <c r="E23" s="36">
        <v>40241</v>
      </c>
    </row>
    <row r="24" spans="1:14" x14ac:dyDescent="0.25">
      <c r="B24" s="46" t="s">
        <v>99</v>
      </c>
      <c r="C24" s="47">
        <v>45317</v>
      </c>
      <c r="D24" s="47">
        <v>45317</v>
      </c>
      <c r="E24" s="47">
        <v>45317</v>
      </c>
    </row>
    <row r="25" spans="1:14" x14ac:dyDescent="0.25">
      <c r="B25" s="41" t="s">
        <v>17</v>
      </c>
      <c r="C25" s="36"/>
      <c r="D25" s="18"/>
      <c r="E25" s="18"/>
    </row>
    <row r="26" spans="1:14" x14ac:dyDescent="0.25">
      <c r="B26" s="41" t="s">
        <v>18</v>
      </c>
      <c r="C26" s="36"/>
      <c r="D26" s="18"/>
      <c r="E26" s="18"/>
    </row>
    <row r="27" spans="1:14" x14ac:dyDescent="0.25">
      <c r="B27" s="46" t="s">
        <v>100</v>
      </c>
      <c r="C27" s="47">
        <v>25000</v>
      </c>
      <c r="D27" s="47">
        <v>25000</v>
      </c>
      <c r="E27" s="47">
        <v>25000</v>
      </c>
    </row>
    <row r="28" spans="1:14" x14ac:dyDescent="0.25">
      <c r="B28" s="41" t="s">
        <v>21</v>
      </c>
      <c r="C28" s="36">
        <v>122000</v>
      </c>
      <c r="D28" s="36">
        <v>122000</v>
      </c>
      <c r="E28" s="36">
        <v>122000</v>
      </c>
    </row>
    <row r="29" spans="1:14" ht="15.75" thickBot="1" x14ac:dyDescent="0.3">
      <c r="A29" s="48"/>
      <c r="B29" s="49" t="s">
        <v>19</v>
      </c>
      <c r="C29" s="50">
        <v>192317</v>
      </c>
      <c r="D29" s="50">
        <v>192317</v>
      </c>
      <c r="E29" s="50">
        <v>192317</v>
      </c>
    </row>
    <row r="30" spans="1:14" x14ac:dyDescent="0.25">
      <c r="A30" t="s">
        <v>175</v>
      </c>
      <c r="B30" s="41" t="s">
        <v>15</v>
      </c>
      <c r="C30" s="36">
        <v>4038</v>
      </c>
      <c r="D30" s="36">
        <v>4038</v>
      </c>
      <c r="E30" s="36">
        <v>4038</v>
      </c>
    </row>
    <row r="31" spans="1:14" x14ac:dyDescent="0.25">
      <c r="B31" s="41" t="s">
        <v>16</v>
      </c>
      <c r="C31" s="36">
        <v>178</v>
      </c>
      <c r="D31" s="36">
        <v>178</v>
      </c>
      <c r="E31" s="36">
        <v>178</v>
      </c>
      <c r="K31" s="73"/>
      <c r="L31" s="76"/>
      <c r="M31" s="76"/>
      <c r="N31" s="75"/>
    </row>
    <row r="32" spans="1:14" x14ac:dyDescent="0.25">
      <c r="B32" s="46" t="s">
        <v>99</v>
      </c>
      <c r="C32" s="47">
        <v>4216</v>
      </c>
      <c r="D32" s="47">
        <v>4216</v>
      </c>
      <c r="E32" s="47">
        <v>4216</v>
      </c>
      <c r="K32" s="73"/>
      <c r="L32" s="76"/>
      <c r="M32" s="76"/>
      <c r="N32" s="75"/>
    </row>
    <row r="33" spans="1:14" x14ac:dyDescent="0.25">
      <c r="B33" s="41" t="s">
        <v>17</v>
      </c>
      <c r="C33" s="36"/>
      <c r="D33" s="18"/>
      <c r="E33" s="18"/>
      <c r="K33" s="73"/>
      <c r="L33" s="76"/>
      <c r="M33" s="76"/>
      <c r="N33" s="75"/>
    </row>
    <row r="34" spans="1:14" x14ac:dyDescent="0.25">
      <c r="B34" s="41" t="s">
        <v>18</v>
      </c>
      <c r="C34" s="36"/>
      <c r="D34" s="18"/>
      <c r="E34" s="18"/>
      <c r="K34" s="73"/>
      <c r="L34" s="75"/>
      <c r="M34" s="75"/>
      <c r="N34" s="75"/>
    </row>
    <row r="35" spans="1:14" x14ac:dyDescent="0.25">
      <c r="B35" s="46" t="s">
        <v>100</v>
      </c>
      <c r="C35" s="47">
        <v>9000</v>
      </c>
      <c r="D35" s="47">
        <v>9000</v>
      </c>
      <c r="E35" s="47">
        <v>9000</v>
      </c>
    </row>
    <row r="36" spans="1:14" x14ac:dyDescent="0.25">
      <c r="B36" s="41" t="s">
        <v>21</v>
      </c>
      <c r="C36" s="36">
        <v>102400</v>
      </c>
      <c r="D36" s="36">
        <v>102400</v>
      </c>
      <c r="E36" s="36">
        <v>102400</v>
      </c>
    </row>
    <row r="37" spans="1:14" ht="15.75" thickBot="1" x14ac:dyDescent="0.3">
      <c r="A37" s="48"/>
      <c r="B37" s="49" t="s">
        <v>19</v>
      </c>
      <c r="C37" s="50">
        <v>115616</v>
      </c>
      <c r="D37" s="50">
        <v>115616</v>
      </c>
      <c r="E37" s="50">
        <v>115616</v>
      </c>
    </row>
    <row r="38" spans="1:14" ht="15.75" thickBot="1" x14ac:dyDescent="0.3">
      <c r="A38" t="s">
        <v>176</v>
      </c>
      <c r="B38" s="41" t="s">
        <v>15</v>
      </c>
      <c r="C38" s="36">
        <v>3132</v>
      </c>
      <c r="D38" s="36">
        <v>3132</v>
      </c>
      <c r="E38" s="36">
        <v>3132</v>
      </c>
      <c r="J38" t="s">
        <v>242</v>
      </c>
    </row>
    <row r="39" spans="1:14" ht="15.75" thickBot="1" x14ac:dyDescent="0.3">
      <c r="B39" s="41" t="s">
        <v>16</v>
      </c>
      <c r="C39" s="36">
        <v>6256.02</v>
      </c>
      <c r="D39" s="36">
        <v>7534</v>
      </c>
      <c r="E39" s="36">
        <v>7534</v>
      </c>
      <c r="G39" s="77" t="s">
        <v>240</v>
      </c>
      <c r="H39" s="78" t="s">
        <v>237</v>
      </c>
      <c r="I39" s="78"/>
      <c r="J39" s="78">
        <v>1277.98</v>
      </c>
      <c r="K39" s="79" t="s">
        <v>238</v>
      </c>
    </row>
    <row r="40" spans="1:14" x14ac:dyDescent="0.25">
      <c r="B40" s="46" t="s">
        <v>99</v>
      </c>
      <c r="C40" s="47">
        <v>9388.02</v>
      </c>
      <c r="D40" s="47">
        <v>10666</v>
      </c>
      <c r="E40" s="47">
        <v>10666</v>
      </c>
    </row>
    <row r="41" spans="1:14" x14ac:dyDescent="0.25">
      <c r="B41" s="41" t="s">
        <v>17</v>
      </c>
      <c r="C41" s="36"/>
      <c r="D41" s="18"/>
      <c r="E41" s="18"/>
    </row>
    <row r="42" spans="1:14" x14ac:dyDescent="0.25">
      <c r="B42" s="41" t="s">
        <v>18</v>
      </c>
      <c r="C42" s="36"/>
      <c r="D42" s="18"/>
      <c r="E42" s="18"/>
    </row>
    <row r="43" spans="1:14" x14ac:dyDescent="0.25">
      <c r="B43" s="46" t="s">
        <v>100</v>
      </c>
      <c r="C43" s="47">
        <v>16600</v>
      </c>
      <c r="D43" s="47">
        <v>16600</v>
      </c>
      <c r="E43" s="47">
        <v>16600</v>
      </c>
    </row>
    <row r="44" spans="1:14" x14ac:dyDescent="0.25">
      <c r="B44" s="41" t="s">
        <v>21</v>
      </c>
      <c r="C44" s="36">
        <v>13300</v>
      </c>
      <c r="D44" s="36">
        <v>13300</v>
      </c>
      <c r="E44" s="36">
        <v>13300</v>
      </c>
    </row>
    <row r="45" spans="1:14" ht="15.75" thickBot="1" x14ac:dyDescent="0.3">
      <c r="A45" s="48"/>
      <c r="B45" s="49" t="s">
        <v>19</v>
      </c>
      <c r="C45" s="50">
        <v>39288.020000000004</v>
      </c>
      <c r="D45" s="50">
        <v>40566</v>
      </c>
      <c r="E45" s="50">
        <v>40566</v>
      </c>
    </row>
    <row r="46" spans="1:14" x14ac:dyDescent="0.25">
      <c r="A46" t="s">
        <v>177</v>
      </c>
      <c r="B46" s="41" t="s">
        <v>15</v>
      </c>
      <c r="C46" s="36">
        <v>3342</v>
      </c>
      <c r="D46" s="36">
        <v>3342</v>
      </c>
      <c r="E46" s="36">
        <v>3342</v>
      </c>
    </row>
    <row r="47" spans="1:14" x14ac:dyDescent="0.25">
      <c r="B47" s="41" t="s">
        <v>16</v>
      </c>
      <c r="C47" s="36">
        <v>46602</v>
      </c>
      <c r="D47" s="36">
        <v>46602</v>
      </c>
      <c r="E47" s="36">
        <v>46602</v>
      </c>
    </row>
    <row r="48" spans="1:14" x14ac:dyDescent="0.25">
      <c r="B48" s="46" t="s">
        <v>99</v>
      </c>
      <c r="C48" s="47">
        <v>49944</v>
      </c>
      <c r="D48" s="47">
        <v>49944</v>
      </c>
      <c r="E48" s="47">
        <v>49944</v>
      </c>
    </row>
    <row r="49" spans="1:5" x14ac:dyDescent="0.25">
      <c r="B49" s="41" t="s">
        <v>17</v>
      </c>
      <c r="C49" s="36"/>
      <c r="D49" s="18"/>
      <c r="E49" s="18"/>
    </row>
    <row r="50" spans="1:5" x14ac:dyDescent="0.25">
      <c r="B50" s="41" t="s">
        <v>18</v>
      </c>
      <c r="C50" s="36"/>
      <c r="D50" s="18"/>
      <c r="E50" s="18"/>
    </row>
    <row r="51" spans="1:5" x14ac:dyDescent="0.25">
      <c r="B51" s="46" t="s">
        <v>100</v>
      </c>
      <c r="C51" s="47">
        <v>13300</v>
      </c>
      <c r="D51" s="47">
        <v>13300</v>
      </c>
      <c r="E51" s="47">
        <v>13300</v>
      </c>
    </row>
    <row r="52" spans="1:5" x14ac:dyDescent="0.25">
      <c r="B52" s="41" t="s">
        <v>21</v>
      </c>
      <c r="C52" s="36">
        <v>457400</v>
      </c>
      <c r="D52" s="36">
        <v>457400</v>
      </c>
      <c r="E52" s="36">
        <v>457400</v>
      </c>
    </row>
    <row r="53" spans="1:5" ht="15.75" thickBot="1" x14ac:dyDescent="0.3">
      <c r="A53" s="48"/>
      <c r="B53" s="49" t="s">
        <v>19</v>
      </c>
      <c r="C53" s="50">
        <v>520644</v>
      </c>
      <c r="D53" s="50">
        <v>520644</v>
      </c>
      <c r="E53" s="50">
        <v>520644</v>
      </c>
    </row>
    <row r="54" spans="1:5" x14ac:dyDescent="0.25">
      <c r="B54" s="1"/>
      <c r="C54" s="1"/>
      <c r="D54" s="1"/>
      <c r="E54" s="1"/>
    </row>
    <row r="55" spans="1:5" x14ac:dyDescent="0.25">
      <c r="B55" s="1"/>
      <c r="C55" s="1"/>
      <c r="D55" s="1"/>
      <c r="E55" s="1"/>
    </row>
    <row r="56" spans="1:5" x14ac:dyDescent="0.25">
      <c r="B56" s="1"/>
      <c r="C56" s="1"/>
      <c r="D56" s="1"/>
      <c r="E56" s="1"/>
    </row>
    <row r="57" spans="1:5" x14ac:dyDescent="0.25">
      <c r="B57" s="1"/>
      <c r="C57" s="1"/>
      <c r="D57" s="1"/>
      <c r="E57" s="1"/>
    </row>
    <row r="58" spans="1:5" x14ac:dyDescent="0.25">
      <c r="B58" s="1"/>
      <c r="C58" s="1"/>
      <c r="D58" s="1"/>
      <c r="E58" s="1"/>
    </row>
    <row r="59" spans="1:5" x14ac:dyDescent="0.25">
      <c r="B59" s="1"/>
      <c r="C59" s="1"/>
      <c r="D59" s="1"/>
      <c r="E59" s="1"/>
    </row>
    <row r="60" spans="1:5" x14ac:dyDescent="0.25">
      <c r="B60" s="1"/>
      <c r="C60" s="1"/>
      <c r="D60" s="1"/>
      <c r="E60" s="1"/>
    </row>
    <row r="62" spans="1:5" x14ac:dyDescent="0.25">
      <c r="A62" t="s">
        <v>101</v>
      </c>
    </row>
  </sheetData>
  <pageMargins left="0.7" right="0.7" top="0.75" bottom="0.75" header="0.3" footer="0.3"/>
  <pageSetup paperSize="9"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Instructions</vt:lpstr>
      <vt:lpstr>EMU names and codes</vt:lpstr>
      <vt:lpstr>Codes for nil return</vt:lpstr>
      <vt:lpstr>1. Escapement Biomass</vt:lpstr>
      <vt:lpstr>1. Fishing impacts</vt:lpstr>
      <vt:lpstr>1. Non-fishing impacts</vt:lpstr>
      <vt:lpstr>1. Mortality Indicators</vt:lpstr>
      <vt:lpstr>1. Stocking</vt:lpstr>
      <vt:lpstr>Wetted areas</vt:lpstr>
      <vt:lpstr>Management Measures x  IE_East</vt:lpstr>
      <vt:lpstr> Management Measures x  IE_NorW</vt:lpstr>
      <vt:lpstr> Management Measures x  IE_Shan</vt:lpstr>
      <vt:lpstr> Management Measures x IE_SouE </vt:lpstr>
      <vt:lpstr> Management Measures x IE_SouW</vt:lpstr>
      <vt:lpstr>  Management Measures x IE_West</vt:lpstr>
      <vt:lpstr>Sheet1</vt:lpstr>
      <vt:lpstr>'  Management Measures x IE_West'!_ftn1</vt:lpstr>
      <vt:lpstr>' Management Measures x  IE_NorW'!_ftn1</vt:lpstr>
      <vt:lpstr>' Management Measures x  IE_Shan'!_ftn1</vt:lpstr>
      <vt:lpstr>' Management Measures x IE_SouE '!_ftn1</vt:lpstr>
      <vt:lpstr>' Management Measures x IE_SouW'!_ftn1</vt:lpstr>
      <vt:lpstr>'Management Measures x  IE_East'!_ftn1</vt:lpstr>
    </vt:vector>
  </TitlesOfParts>
  <Company>CEFAS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amw00</dc:creator>
  <cp:lastModifiedBy>Milton Matthews</cp:lastModifiedBy>
  <cp:lastPrinted>2015-05-17T14:13:52Z</cp:lastPrinted>
  <dcterms:created xsi:type="dcterms:W3CDTF">2014-11-24T16:18:22Z</dcterms:created>
  <dcterms:modified xsi:type="dcterms:W3CDTF">2015-05-17T14:14:15Z</dcterms:modified>
</cp:coreProperties>
</file>